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Лист1!$A$1:$X$327</definedName>
  </definedNames>
  <calcPr calcId="124519"/>
  <fileRecoveryPr repairLoad="1"/>
</workbook>
</file>

<file path=xl/calcChain.xml><?xml version="1.0" encoding="utf-8"?>
<calcChain xmlns="http://schemas.openxmlformats.org/spreadsheetml/2006/main">
  <c r="J245" i="1"/>
  <c r="K245"/>
  <c r="L245"/>
  <c r="M245"/>
  <c r="N245"/>
  <c r="I245"/>
  <c r="J244"/>
  <c r="K244"/>
  <c r="L244"/>
  <c r="M244"/>
  <c r="N244"/>
  <c r="I244"/>
  <c r="G266"/>
  <c r="G265"/>
  <c r="Q264"/>
  <c r="N264"/>
  <c r="M264"/>
  <c r="L264"/>
  <c r="K264"/>
  <c r="J264"/>
  <c r="G264" s="1"/>
  <c r="I264"/>
  <c r="H264"/>
  <c r="H267"/>
  <c r="I267"/>
  <c r="J267"/>
  <c r="K267"/>
  <c r="L267"/>
  <c r="M267"/>
  <c r="N267"/>
  <c r="Q267"/>
  <c r="G268"/>
  <c r="G269"/>
  <c r="G267" l="1"/>
  <c r="G263"/>
  <c r="G262"/>
  <c r="Q261"/>
  <c r="N261"/>
  <c r="M261"/>
  <c r="L261"/>
  <c r="K261"/>
  <c r="J261"/>
  <c r="I261"/>
  <c r="H261"/>
  <c r="G261" l="1"/>
  <c r="I258"/>
  <c r="J258"/>
  <c r="K258"/>
  <c r="L258"/>
  <c r="M258"/>
  <c r="N258"/>
  <c r="H258"/>
  <c r="G260"/>
  <c r="G259"/>
  <c r="H245"/>
  <c r="H244"/>
  <c r="G257"/>
  <c r="G256"/>
  <c r="Q255"/>
  <c r="N255"/>
  <c r="M255"/>
  <c r="L255"/>
  <c r="K255"/>
  <c r="J255"/>
  <c r="I255"/>
  <c r="H255"/>
  <c r="G255" l="1"/>
  <c r="G258"/>
  <c r="I225"/>
  <c r="J225"/>
  <c r="K225"/>
  <c r="L225"/>
  <c r="M225"/>
  <c r="N225"/>
  <c r="I53" l="1"/>
  <c r="J53"/>
  <c r="K53"/>
  <c r="L53"/>
  <c r="M53"/>
  <c r="N53"/>
  <c r="H53"/>
  <c r="I52"/>
  <c r="J52"/>
  <c r="K52"/>
  <c r="L52"/>
  <c r="M52"/>
  <c r="N52"/>
  <c r="H52"/>
  <c r="G101"/>
  <c r="G100"/>
  <c r="G99" s="1"/>
  <c r="N99"/>
  <c r="M99"/>
  <c r="L99"/>
  <c r="K99"/>
  <c r="J99"/>
  <c r="I99"/>
  <c r="H99"/>
  <c r="G95"/>
  <c r="G94"/>
  <c r="N93"/>
  <c r="M93"/>
  <c r="L93"/>
  <c r="K93"/>
  <c r="J93"/>
  <c r="I93"/>
  <c r="H93"/>
  <c r="G93" l="1"/>
  <c r="I26"/>
  <c r="J26"/>
  <c r="K26"/>
  <c r="L26"/>
  <c r="M26"/>
  <c r="N26"/>
  <c r="H26"/>
  <c r="I25"/>
  <c r="J25"/>
  <c r="K25"/>
  <c r="L25"/>
  <c r="M25"/>
  <c r="N25"/>
  <c r="H25"/>
  <c r="G44"/>
  <c r="G43"/>
  <c r="N42"/>
  <c r="M42"/>
  <c r="L42"/>
  <c r="K42"/>
  <c r="J42"/>
  <c r="I42"/>
  <c r="H42"/>
  <c r="G42" l="1"/>
  <c r="Q132"/>
  <c r="I198"/>
  <c r="J198"/>
  <c r="K198"/>
  <c r="I165" l="1"/>
  <c r="J165"/>
  <c r="K165"/>
  <c r="L165"/>
  <c r="M165"/>
  <c r="N165"/>
  <c r="I164"/>
  <c r="J164"/>
  <c r="K164"/>
  <c r="L164"/>
  <c r="M164"/>
  <c r="N164"/>
  <c r="G104" l="1"/>
  <c r="G103"/>
  <c r="N102"/>
  <c r="M102"/>
  <c r="L102"/>
  <c r="K102"/>
  <c r="J102"/>
  <c r="I102"/>
  <c r="H102"/>
  <c r="L69"/>
  <c r="I36"/>
  <c r="J36"/>
  <c r="M30"/>
  <c r="N30"/>
  <c r="L30"/>
  <c r="G102" l="1"/>
  <c r="I184"/>
  <c r="J184"/>
  <c r="K184"/>
  <c r="L184"/>
  <c r="M184"/>
  <c r="N184"/>
  <c r="H184"/>
  <c r="I185"/>
  <c r="J185"/>
  <c r="K185"/>
  <c r="L185"/>
  <c r="M185"/>
  <c r="N185"/>
  <c r="H185"/>
  <c r="G206"/>
  <c r="G205"/>
  <c r="Q204"/>
  <c r="N204"/>
  <c r="M204"/>
  <c r="L204"/>
  <c r="K204"/>
  <c r="J204"/>
  <c r="I204"/>
  <c r="H204"/>
  <c r="G204" l="1"/>
  <c r="G92"/>
  <c r="G91"/>
  <c r="N90"/>
  <c r="M90"/>
  <c r="L90"/>
  <c r="K90"/>
  <c r="J90"/>
  <c r="I90"/>
  <c r="H90"/>
  <c r="G90"/>
  <c r="H198" l="1"/>
  <c r="H165"/>
  <c r="H164"/>
  <c r="G89"/>
  <c r="G88"/>
  <c r="N87"/>
  <c r="M87"/>
  <c r="L87"/>
  <c r="K87"/>
  <c r="J87"/>
  <c r="I87"/>
  <c r="H87"/>
  <c r="G86"/>
  <c r="G85"/>
  <c r="N84"/>
  <c r="M84"/>
  <c r="L84"/>
  <c r="K84"/>
  <c r="J84"/>
  <c r="I84"/>
  <c r="H84"/>
  <c r="G84" l="1"/>
  <c r="G87"/>
  <c r="H163"/>
  <c r="H226"/>
  <c r="H225"/>
  <c r="G229"/>
  <c r="G228"/>
  <c r="N227"/>
  <c r="M227"/>
  <c r="L227"/>
  <c r="K227"/>
  <c r="J227"/>
  <c r="I227"/>
  <c r="H227"/>
  <c r="H201"/>
  <c r="G168"/>
  <c r="G167"/>
  <c r="N166"/>
  <c r="M166"/>
  <c r="L166"/>
  <c r="K166"/>
  <c r="J166"/>
  <c r="I166"/>
  <c r="H166"/>
  <c r="G227" l="1"/>
  <c r="G166"/>
  <c r="H116"/>
  <c r="G41"/>
  <c r="G40"/>
  <c r="N39"/>
  <c r="M39"/>
  <c r="L39"/>
  <c r="K39"/>
  <c r="J39"/>
  <c r="I39"/>
  <c r="H39"/>
  <c r="G83"/>
  <c r="G82"/>
  <c r="N81"/>
  <c r="M81"/>
  <c r="L81"/>
  <c r="K81"/>
  <c r="J81"/>
  <c r="I81"/>
  <c r="H81"/>
  <c r="H276"/>
  <c r="G81" l="1"/>
  <c r="G39"/>
  <c r="G254"/>
  <c r="G253"/>
  <c r="Q252"/>
  <c r="N252"/>
  <c r="M252"/>
  <c r="L252"/>
  <c r="K252"/>
  <c r="J252"/>
  <c r="I252"/>
  <c r="H252"/>
  <c r="I301"/>
  <c r="J301"/>
  <c r="K301"/>
  <c r="L301"/>
  <c r="M301"/>
  <c r="N301"/>
  <c r="I300"/>
  <c r="J300"/>
  <c r="K300"/>
  <c r="L300"/>
  <c r="M300"/>
  <c r="N300"/>
  <c r="H301"/>
  <c r="H300"/>
  <c r="G310"/>
  <c r="G309"/>
  <c r="N308"/>
  <c r="M308"/>
  <c r="L308"/>
  <c r="K308"/>
  <c r="J308"/>
  <c r="I308"/>
  <c r="H308"/>
  <c r="G308" l="1"/>
  <c r="G252"/>
  <c r="G245"/>
  <c r="Q311"/>
  <c r="Q249"/>
  <c r="G251"/>
  <c r="G250"/>
  <c r="N249"/>
  <c r="M249"/>
  <c r="L249"/>
  <c r="K249"/>
  <c r="J249"/>
  <c r="I249"/>
  <c r="H249"/>
  <c r="G242"/>
  <c r="G241"/>
  <c r="N240"/>
  <c r="M240"/>
  <c r="L240"/>
  <c r="K240"/>
  <c r="J240"/>
  <c r="I240"/>
  <c r="H240"/>
  <c r="G239"/>
  <c r="G238"/>
  <c r="Q237"/>
  <c r="N237"/>
  <c r="M237"/>
  <c r="L237"/>
  <c r="K237"/>
  <c r="J237"/>
  <c r="I237"/>
  <c r="H237"/>
  <c r="N236"/>
  <c r="M236"/>
  <c r="L236"/>
  <c r="K236"/>
  <c r="J236"/>
  <c r="I236"/>
  <c r="H236"/>
  <c r="N235"/>
  <c r="M235"/>
  <c r="L235"/>
  <c r="K235"/>
  <c r="J235"/>
  <c r="I235"/>
  <c r="H235"/>
  <c r="G307"/>
  <c r="G306"/>
  <c r="N305"/>
  <c r="M305"/>
  <c r="L305"/>
  <c r="K305"/>
  <c r="J305"/>
  <c r="I305"/>
  <c r="H305"/>
  <c r="H281"/>
  <c r="I282"/>
  <c r="J282"/>
  <c r="K282"/>
  <c r="L282"/>
  <c r="M282"/>
  <c r="N282"/>
  <c r="H282"/>
  <c r="I281"/>
  <c r="J281"/>
  <c r="K281"/>
  <c r="L281"/>
  <c r="M281"/>
  <c r="N281"/>
  <c r="N283"/>
  <c r="M283"/>
  <c r="L283"/>
  <c r="K283"/>
  <c r="J283"/>
  <c r="I283"/>
  <c r="H283"/>
  <c r="G285"/>
  <c r="G284"/>
  <c r="H286"/>
  <c r="I286"/>
  <c r="J286"/>
  <c r="K286"/>
  <c r="L286"/>
  <c r="M286"/>
  <c r="N286"/>
  <c r="Q286"/>
  <c r="G287"/>
  <c r="G288"/>
  <c r="I116"/>
  <c r="J116"/>
  <c r="K116"/>
  <c r="L116"/>
  <c r="M116"/>
  <c r="N116"/>
  <c r="G305" l="1"/>
  <c r="K234"/>
  <c r="G235"/>
  <c r="J234"/>
  <c r="I234"/>
  <c r="N234"/>
  <c r="M234"/>
  <c r="G286"/>
  <c r="G237"/>
  <c r="G236"/>
  <c r="L234"/>
  <c r="H234"/>
  <c r="G240"/>
  <c r="G249"/>
  <c r="G283"/>
  <c r="G38"/>
  <c r="G37"/>
  <c r="N36"/>
  <c r="M36"/>
  <c r="L36"/>
  <c r="K36"/>
  <c r="H36"/>
  <c r="G36" l="1"/>
  <c r="G234"/>
  <c r="G294"/>
  <c r="G293"/>
  <c r="G291"/>
  <c r="G290"/>
  <c r="N292"/>
  <c r="M292"/>
  <c r="L292"/>
  <c r="K292"/>
  <c r="J292"/>
  <c r="I292"/>
  <c r="H292"/>
  <c r="N289"/>
  <c r="M289"/>
  <c r="L289"/>
  <c r="K289"/>
  <c r="J289"/>
  <c r="I289"/>
  <c r="H289"/>
  <c r="L280"/>
  <c r="I318"/>
  <c r="J318"/>
  <c r="K318"/>
  <c r="L318"/>
  <c r="M318"/>
  <c r="N318"/>
  <c r="I317"/>
  <c r="J317"/>
  <c r="K317"/>
  <c r="L317"/>
  <c r="M317"/>
  <c r="N317"/>
  <c r="H318"/>
  <c r="H317"/>
  <c r="G313"/>
  <c r="G312"/>
  <c r="N311"/>
  <c r="M311"/>
  <c r="L311"/>
  <c r="K311"/>
  <c r="J311"/>
  <c r="I311"/>
  <c r="H311"/>
  <c r="G304"/>
  <c r="G303"/>
  <c r="N302"/>
  <c r="M302"/>
  <c r="L302"/>
  <c r="K302"/>
  <c r="J302"/>
  <c r="I302"/>
  <c r="H302"/>
  <c r="N299"/>
  <c r="J299"/>
  <c r="G297"/>
  <c r="G296"/>
  <c r="N295"/>
  <c r="M295"/>
  <c r="L295"/>
  <c r="K295"/>
  <c r="J295"/>
  <c r="I295"/>
  <c r="H295"/>
  <c r="G223"/>
  <c r="G222"/>
  <c r="N221"/>
  <c r="M221"/>
  <c r="L221"/>
  <c r="K221"/>
  <c r="J221"/>
  <c r="I221"/>
  <c r="H221"/>
  <c r="N220"/>
  <c r="M220"/>
  <c r="L220"/>
  <c r="K220"/>
  <c r="J220"/>
  <c r="I220"/>
  <c r="H220"/>
  <c r="N219"/>
  <c r="M219"/>
  <c r="L219"/>
  <c r="K219"/>
  <c r="J219"/>
  <c r="I219"/>
  <c r="H219"/>
  <c r="H324" l="1"/>
  <c r="H280"/>
  <c r="G295"/>
  <c r="G292"/>
  <c r="G289"/>
  <c r="J280"/>
  <c r="N280"/>
  <c r="G302"/>
  <c r="G282"/>
  <c r="H299"/>
  <c r="K280"/>
  <c r="K299"/>
  <c r="G301"/>
  <c r="L299"/>
  <c r="G311"/>
  <c r="M280"/>
  <c r="N218"/>
  <c r="K218"/>
  <c r="G281"/>
  <c r="G280" s="1"/>
  <c r="J218"/>
  <c r="I280"/>
  <c r="I299"/>
  <c r="M299"/>
  <c r="G300"/>
  <c r="G299" s="1"/>
  <c r="G219"/>
  <c r="L218"/>
  <c r="I218"/>
  <c r="M218"/>
  <c r="G220"/>
  <c r="H218"/>
  <c r="G221"/>
  <c r="G218" l="1"/>
  <c r="G248" l="1"/>
  <c r="G247"/>
  <c r="Q246"/>
  <c r="N246"/>
  <c r="M246"/>
  <c r="L246"/>
  <c r="K246"/>
  <c r="J246"/>
  <c r="I246"/>
  <c r="H246"/>
  <c r="H243" l="1"/>
  <c r="G246"/>
  <c r="H212"/>
  <c r="G209" l="1"/>
  <c r="G208"/>
  <c r="N207"/>
  <c r="M207"/>
  <c r="L207"/>
  <c r="K207"/>
  <c r="J207"/>
  <c r="I207"/>
  <c r="H207"/>
  <c r="N201"/>
  <c r="M201"/>
  <c r="L201"/>
  <c r="K201"/>
  <c r="J201"/>
  <c r="I201"/>
  <c r="G203"/>
  <c r="G202"/>
  <c r="G200"/>
  <c r="G199"/>
  <c r="N198"/>
  <c r="M198"/>
  <c r="L198"/>
  <c r="G98"/>
  <c r="G97"/>
  <c r="N96"/>
  <c r="M96"/>
  <c r="L96"/>
  <c r="K96"/>
  <c r="J96"/>
  <c r="I96"/>
  <c r="H96"/>
  <c r="N78"/>
  <c r="M78"/>
  <c r="L78"/>
  <c r="K78"/>
  <c r="J78"/>
  <c r="I78"/>
  <c r="H78"/>
  <c r="G80"/>
  <c r="G79"/>
  <c r="G96" l="1"/>
  <c r="G198"/>
  <c r="G207"/>
  <c r="G201"/>
  <c r="G78"/>
  <c r="Q150" l="1"/>
  <c r="L132"/>
  <c r="I128"/>
  <c r="J128"/>
  <c r="J177" s="1"/>
  <c r="K128"/>
  <c r="L128"/>
  <c r="M128"/>
  <c r="N128"/>
  <c r="N177" s="1"/>
  <c r="H128"/>
  <c r="I127"/>
  <c r="J127"/>
  <c r="K127"/>
  <c r="L127"/>
  <c r="M127"/>
  <c r="N127"/>
  <c r="H127"/>
  <c r="G149"/>
  <c r="G148"/>
  <c r="L147"/>
  <c r="L150"/>
  <c r="N147"/>
  <c r="M147"/>
  <c r="K147"/>
  <c r="J147"/>
  <c r="I147"/>
  <c r="H147"/>
  <c r="Q195"/>
  <c r="Q187"/>
  <c r="Q141"/>
  <c r="Q160"/>
  <c r="Q157"/>
  <c r="G162"/>
  <c r="G161"/>
  <c r="I160"/>
  <c r="J160"/>
  <c r="K160"/>
  <c r="L160"/>
  <c r="M160"/>
  <c r="N160"/>
  <c r="H160"/>
  <c r="H157"/>
  <c r="G159"/>
  <c r="G158"/>
  <c r="N157"/>
  <c r="M157"/>
  <c r="L157"/>
  <c r="K157"/>
  <c r="J157"/>
  <c r="I157"/>
  <c r="N156"/>
  <c r="M156"/>
  <c r="L156"/>
  <c r="K156"/>
  <c r="J156"/>
  <c r="I156"/>
  <c r="H156"/>
  <c r="N155"/>
  <c r="M155"/>
  <c r="L155"/>
  <c r="K155"/>
  <c r="K176" s="1"/>
  <c r="J155"/>
  <c r="I155"/>
  <c r="H155"/>
  <c r="Q111"/>
  <c r="Q193"/>
  <c r="L72"/>
  <c r="H274"/>
  <c r="I274"/>
  <c r="I275"/>
  <c r="J274"/>
  <c r="J275"/>
  <c r="K274"/>
  <c r="K275"/>
  <c r="L274"/>
  <c r="L275"/>
  <c r="M274"/>
  <c r="M275"/>
  <c r="N274"/>
  <c r="N275"/>
  <c r="H275"/>
  <c r="J243"/>
  <c r="K243"/>
  <c r="L243"/>
  <c r="M243"/>
  <c r="N243"/>
  <c r="I226"/>
  <c r="J226"/>
  <c r="K226"/>
  <c r="L226"/>
  <c r="M226"/>
  <c r="N226"/>
  <c r="I319"/>
  <c r="J319"/>
  <c r="K319"/>
  <c r="L319"/>
  <c r="M319"/>
  <c r="N319"/>
  <c r="H319"/>
  <c r="I276"/>
  <c r="J276"/>
  <c r="K276"/>
  <c r="L276"/>
  <c r="M276"/>
  <c r="N276"/>
  <c r="G278"/>
  <c r="I230"/>
  <c r="J230"/>
  <c r="K230"/>
  <c r="L230"/>
  <c r="M230"/>
  <c r="N230"/>
  <c r="M211"/>
  <c r="M212"/>
  <c r="N211"/>
  <c r="N212"/>
  <c r="I211"/>
  <c r="I212"/>
  <c r="J211"/>
  <c r="J212"/>
  <c r="K211"/>
  <c r="L211"/>
  <c r="L212"/>
  <c r="H211"/>
  <c r="L195"/>
  <c r="M195"/>
  <c r="L186"/>
  <c r="M186"/>
  <c r="N186"/>
  <c r="J189"/>
  <c r="K189"/>
  <c r="L189"/>
  <c r="M189"/>
  <c r="N189"/>
  <c r="L169"/>
  <c r="K144"/>
  <c r="L144"/>
  <c r="L141"/>
  <c r="K138"/>
  <c r="L138"/>
  <c r="M138"/>
  <c r="N138"/>
  <c r="N135"/>
  <c r="L135"/>
  <c r="L129"/>
  <c r="M129"/>
  <c r="N129"/>
  <c r="K109"/>
  <c r="L109"/>
  <c r="L111"/>
  <c r="L51"/>
  <c r="M51"/>
  <c r="M109"/>
  <c r="N109"/>
  <c r="J51"/>
  <c r="J109"/>
  <c r="H109"/>
  <c r="I109"/>
  <c r="I115" s="1"/>
  <c r="K51"/>
  <c r="L66"/>
  <c r="M66"/>
  <c r="N66"/>
  <c r="N54"/>
  <c r="L54"/>
  <c r="M54"/>
  <c r="L57"/>
  <c r="M57"/>
  <c r="N57"/>
  <c r="I75"/>
  <c r="J75"/>
  <c r="K75"/>
  <c r="L75"/>
  <c r="M75"/>
  <c r="N75"/>
  <c r="H75"/>
  <c r="L63"/>
  <c r="J69"/>
  <c r="G47"/>
  <c r="G46"/>
  <c r="H45"/>
  <c r="I45"/>
  <c r="J45"/>
  <c r="K45"/>
  <c r="L45"/>
  <c r="M45"/>
  <c r="N45"/>
  <c r="G35"/>
  <c r="L33"/>
  <c r="M135"/>
  <c r="M141"/>
  <c r="G77"/>
  <c r="G76"/>
  <c r="H33"/>
  <c r="I33"/>
  <c r="J33"/>
  <c r="K33"/>
  <c r="M33"/>
  <c r="N33"/>
  <c r="G34"/>
  <c r="N69"/>
  <c r="G321"/>
  <c r="G320"/>
  <c r="G277"/>
  <c r="G233"/>
  <c r="G244"/>
  <c r="H230"/>
  <c r="G231"/>
  <c r="G232"/>
  <c r="G196"/>
  <c r="G197"/>
  <c r="G193"/>
  <c r="G194"/>
  <c r="G190"/>
  <c r="G191"/>
  <c r="G187"/>
  <c r="G188"/>
  <c r="G170"/>
  <c r="G171"/>
  <c r="G152"/>
  <c r="G151"/>
  <c r="G146"/>
  <c r="G145"/>
  <c r="G143"/>
  <c r="G142"/>
  <c r="G140"/>
  <c r="G139"/>
  <c r="G137"/>
  <c r="G136"/>
  <c r="G134"/>
  <c r="G133"/>
  <c r="G131"/>
  <c r="G130"/>
  <c r="G113"/>
  <c r="G112"/>
  <c r="G110"/>
  <c r="G74"/>
  <c r="G73"/>
  <c r="G68"/>
  <c r="G67"/>
  <c r="G65"/>
  <c r="G62"/>
  <c r="G60" s="1"/>
  <c r="G61"/>
  <c r="G59"/>
  <c r="G58"/>
  <c r="G56"/>
  <c r="G55"/>
  <c r="G52"/>
  <c r="G32"/>
  <c r="G31"/>
  <c r="G29"/>
  <c r="G28"/>
  <c r="M69"/>
  <c r="N169"/>
  <c r="N150"/>
  <c r="N144"/>
  <c r="N141"/>
  <c r="N132"/>
  <c r="N111"/>
  <c r="N72"/>
  <c r="N63"/>
  <c r="N60"/>
  <c r="N27"/>
  <c r="M63"/>
  <c r="M72"/>
  <c r="K72"/>
  <c r="J72"/>
  <c r="I72"/>
  <c r="H72"/>
  <c r="G71"/>
  <c r="G70"/>
  <c r="K69"/>
  <c r="I69"/>
  <c r="H69"/>
  <c r="K30"/>
  <c r="J30"/>
  <c r="I30"/>
  <c r="H30"/>
  <c r="M150"/>
  <c r="K150"/>
  <c r="J150"/>
  <c r="I150"/>
  <c r="H150"/>
  <c r="J66"/>
  <c r="H144"/>
  <c r="M144"/>
  <c r="J144"/>
  <c r="I144"/>
  <c r="I169"/>
  <c r="G64"/>
  <c r="K66"/>
  <c r="I66"/>
  <c r="H66"/>
  <c r="K63"/>
  <c r="J63"/>
  <c r="I63"/>
  <c r="H63"/>
  <c r="M169"/>
  <c r="K169"/>
  <c r="J169"/>
  <c r="H169"/>
  <c r="K141"/>
  <c r="J141"/>
  <c r="I141"/>
  <c r="H141"/>
  <c r="J138"/>
  <c r="I138"/>
  <c r="H138"/>
  <c r="K135"/>
  <c r="J135"/>
  <c r="I135"/>
  <c r="H135"/>
  <c r="M132"/>
  <c r="K132"/>
  <c r="J132"/>
  <c r="I132"/>
  <c r="H132"/>
  <c r="K129"/>
  <c r="J129"/>
  <c r="I129"/>
  <c r="H129"/>
  <c r="H186"/>
  <c r="I186"/>
  <c r="J186"/>
  <c r="K186"/>
  <c r="H189"/>
  <c r="I189"/>
  <c r="H192"/>
  <c r="I192"/>
  <c r="J192"/>
  <c r="K192"/>
  <c r="H195"/>
  <c r="I195"/>
  <c r="J195"/>
  <c r="K195"/>
  <c r="M60"/>
  <c r="K60"/>
  <c r="J60"/>
  <c r="I60"/>
  <c r="H60"/>
  <c r="K57"/>
  <c r="J57"/>
  <c r="I57"/>
  <c r="H57"/>
  <c r="M111"/>
  <c r="K111"/>
  <c r="J111"/>
  <c r="I111"/>
  <c r="H111"/>
  <c r="K54"/>
  <c r="J54"/>
  <c r="I54"/>
  <c r="H54"/>
  <c r="M27"/>
  <c r="J27"/>
  <c r="K27"/>
  <c r="H27"/>
  <c r="I27"/>
  <c r="K224" l="1"/>
  <c r="K324"/>
  <c r="J224"/>
  <c r="J324"/>
  <c r="M324"/>
  <c r="M224"/>
  <c r="I324"/>
  <c r="I224"/>
  <c r="N324"/>
  <c r="N224"/>
  <c r="L324"/>
  <c r="L224"/>
  <c r="I176"/>
  <c r="N176"/>
  <c r="M177"/>
  <c r="M176"/>
  <c r="L177"/>
  <c r="I177"/>
  <c r="J176"/>
  <c r="L176"/>
  <c r="K177"/>
  <c r="I108"/>
  <c r="I114"/>
  <c r="H108"/>
  <c r="H115"/>
  <c r="L108"/>
  <c r="L115"/>
  <c r="J108"/>
  <c r="J115"/>
  <c r="J114" s="1"/>
  <c r="K108"/>
  <c r="K115"/>
  <c r="K114" s="1"/>
  <c r="M323"/>
  <c r="K323"/>
  <c r="I323"/>
  <c r="N108"/>
  <c r="N115"/>
  <c r="M108"/>
  <c r="M115"/>
  <c r="M114" s="1"/>
  <c r="N323"/>
  <c r="L323"/>
  <c r="J323"/>
  <c r="H323"/>
  <c r="H322" s="1"/>
  <c r="G63"/>
  <c r="L126"/>
  <c r="G276"/>
  <c r="J273"/>
  <c r="G157"/>
  <c r="N24"/>
  <c r="G69"/>
  <c r="G27"/>
  <c r="H273"/>
  <c r="J24"/>
  <c r="G26"/>
  <c r="L24"/>
  <c r="G160"/>
  <c r="G165"/>
  <c r="M316"/>
  <c r="I316"/>
  <c r="H24"/>
  <c r="G141"/>
  <c r="M24"/>
  <c r="H177"/>
  <c r="G54"/>
  <c r="G66"/>
  <c r="G111"/>
  <c r="G132"/>
  <c r="G144"/>
  <c r="G186"/>
  <c r="I163"/>
  <c r="N273"/>
  <c r="L273"/>
  <c r="I154"/>
  <c r="M154"/>
  <c r="J154"/>
  <c r="G127"/>
  <c r="G318"/>
  <c r="G72"/>
  <c r="G129"/>
  <c r="G135"/>
  <c r="G150"/>
  <c r="G169"/>
  <c r="G189"/>
  <c r="G319"/>
  <c r="K273"/>
  <c r="K154"/>
  <c r="G274"/>
  <c r="G33"/>
  <c r="G109"/>
  <c r="G108" s="1"/>
  <c r="G30"/>
  <c r="G57"/>
  <c r="G138"/>
  <c r="G192"/>
  <c r="K163"/>
  <c r="M273"/>
  <c r="N154"/>
  <c r="G147"/>
  <c r="H224"/>
  <c r="G195"/>
  <c r="G75"/>
  <c r="G45"/>
  <c r="G164"/>
  <c r="J163"/>
  <c r="H154"/>
  <c r="L154"/>
  <c r="G156"/>
  <c r="G128"/>
  <c r="G275"/>
  <c r="G230"/>
  <c r="G225"/>
  <c r="H210"/>
  <c r="M210"/>
  <c r="I210"/>
  <c r="M183"/>
  <c r="K183"/>
  <c r="G185"/>
  <c r="N183"/>
  <c r="L183"/>
  <c r="J210"/>
  <c r="H183"/>
  <c r="J183"/>
  <c r="G184"/>
  <c r="G53"/>
  <c r="G51" s="1"/>
  <c r="H51"/>
  <c r="I51"/>
  <c r="N51"/>
  <c r="I24"/>
  <c r="N316"/>
  <c r="L316"/>
  <c r="J316"/>
  <c r="G317"/>
  <c r="G316" s="1"/>
  <c r="H316"/>
  <c r="K316"/>
  <c r="N126"/>
  <c r="J126"/>
  <c r="H126"/>
  <c r="H176"/>
  <c r="I126"/>
  <c r="K126"/>
  <c r="N163"/>
  <c r="M163"/>
  <c r="L163"/>
  <c r="G155"/>
  <c r="G211"/>
  <c r="L210"/>
  <c r="N210"/>
  <c r="M126"/>
  <c r="I183"/>
  <c r="K24"/>
  <c r="K212"/>
  <c r="G212" s="1"/>
  <c r="I243"/>
  <c r="G243" s="1"/>
  <c r="I273"/>
  <c r="G25"/>
  <c r="G226"/>
  <c r="H327" l="1"/>
  <c r="M175"/>
  <c r="L175"/>
  <c r="I175"/>
  <c r="G24"/>
  <c r="G163"/>
  <c r="K175"/>
  <c r="K327"/>
  <c r="G126"/>
  <c r="I327"/>
  <c r="H175"/>
  <c r="J175"/>
  <c r="I322"/>
  <c r="G177"/>
  <c r="G154"/>
  <c r="N114"/>
  <c r="G273"/>
  <c r="J327"/>
  <c r="L327"/>
  <c r="G224"/>
  <c r="I326"/>
  <c r="K210"/>
  <c r="G183"/>
  <c r="H114"/>
  <c r="G115"/>
  <c r="M326"/>
  <c r="M322"/>
  <c r="K322"/>
  <c r="N327"/>
  <c r="N175"/>
  <c r="K326"/>
  <c r="G210"/>
  <c r="L114"/>
  <c r="G323"/>
  <c r="H326"/>
  <c r="L326"/>
  <c r="L322"/>
  <c r="N322"/>
  <c r="N326"/>
  <c r="G176"/>
  <c r="J322"/>
  <c r="J326"/>
  <c r="M327"/>
  <c r="G324"/>
  <c r="G116"/>
  <c r="I325" l="1"/>
  <c r="H325"/>
  <c r="K325"/>
  <c r="J325"/>
  <c r="G175"/>
  <c r="L325"/>
  <c r="N325"/>
  <c r="M325"/>
  <c r="G114"/>
  <c r="G326"/>
  <c r="G322"/>
  <c r="G327"/>
  <c r="G325" l="1"/>
</calcChain>
</file>

<file path=xl/sharedStrings.xml><?xml version="1.0" encoding="utf-8"?>
<sst xmlns="http://schemas.openxmlformats.org/spreadsheetml/2006/main" count="1233" uniqueCount="214">
  <si>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</si>
  <si>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</si>
  <si>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</si>
  <si>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</si>
  <si>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</si>
  <si>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</si>
  <si>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</si>
  <si>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</si>
  <si>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</si>
  <si>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</si>
  <si>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</si>
  <si>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</si>
  <si>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</si>
  <si>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</si>
  <si>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</si>
  <si>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</si>
  <si>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</si>
  <si>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</si>
  <si>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</si>
  <si>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</si>
  <si>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</si>
  <si>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</si>
  <si>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</si>
  <si>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</si>
  <si>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</si>
  <si>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</si>
  <si>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</si>
  <si>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</si>
  <si>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</si>
  <si>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</si>
  <si>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</si>
  <si>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</si>
  <si>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</si>
  <si>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</si>
  <si>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</si>
  <si>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</si>
  <si>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</si>
  <si>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</si>
  <si>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</si>
  <si>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</si>
  <si>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</si>
  <si>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</si>
  <si>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</si>
  <si>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</si>
  <si>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</si>
  <si>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</si>
  <si>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</si>
  <si>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</si>
  <si>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</si>
  <si>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</si>
  <si>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</si>
  <si>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</si>
  <si>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</si>
  <si>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</si>
  <si>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</si>
  <si>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</si>
  <si>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</si>
  <si>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</si>
  <si>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</si>
  <si>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</si>
  <si>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</si>
  <si>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</si>
  <si>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</si>
  <si>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</si>
  <si>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</si>
  <si>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</si>
  <si>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</si>
  <si>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</si>
  <si>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</si>
  <si>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</si>
  <si>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</si>
  <si>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</si>
  <si>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</si>
  <si>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</si>
  <si>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</si>
  <si>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</si>
  <si>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</si>
  <si>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</si>
  <si>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</si>
  <si>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</si>
  <si>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</si>
  <si>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</si>
  <si>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</si>
  <si>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</si>
  <si>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</si>
  <si>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</si>
  <si>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</si>
  <si>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</si>
  <si>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</si>
  <si>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</si>
  <si>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</si>
  <si>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</si>
  <si>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</si>
  <si>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</si>
  <si>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</si>
  <si>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</si>
  <si>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</si>
  <si>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</si>
  <si>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</si>
  <si>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</si>
  <si>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</si>
  <si>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</si>
  <si>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</si>
  <si>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</si>
  <si>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</si>
  <si>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</si>
  <si>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</si>
  <si>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</si>
  <si>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</si>
  <si>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</si>
  <si>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</si>
  <si>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</si>
  <si>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</si>
  <si>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</si>
  <si>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</si>
  <si>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</si>
  <si>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</si>
  <si>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</si>
  <si>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</si>
  <si>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</si>
  <si>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</si>
  <si>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</si>
  <si>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</si>
  <si>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</si>
  <si>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</si>
  <si>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</si>
  <si>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</si>
  <si>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</si>
  <si>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</si>
  <si>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</si>
  <si>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</si>
  <si>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</si>
  <si>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</si>
  <si>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</si>
  <si>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</si>
  <si>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</si>
  <si>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</si>
  <si>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</si>
  <si>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</si>
  <si>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</si>
  <si>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</si>
  <si>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</si>
  <si>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</si>
  <si>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</si>
  <si>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</si>
  <si>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</si>
  <si>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</si>
  <si>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</si>
  <si>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</si>
  <si>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</si>
  <si>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</si>
  <si>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</si>
  <si>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</si>
  <si>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</si>
  <si>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</si>
  <si>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</si>
  <si>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</si>
  <si>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</si>
  <si>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</si>
  <si>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</si>
  <si>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</si>
  <si>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</si>
  <si>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</si>
  <si>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</si>
  <si>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</si>
  <si>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</si>
  <si>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</si>
  <si>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</si>
  <si>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</si>
  <si>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</si>
  <si>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</si>
  <si>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</si>
  <si>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</si>
  <si>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</si>
  <si>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</si>
  <si>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</si>
  <si>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</si>
  <si>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</si>
  <si>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</si>
  <si>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</si>
  <si>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</si>
  <si>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</si>
  <si>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</si>
  <si>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</si>
  <si>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</si>
  <si>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</si>
  <si>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</si>
  <si>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</si>
  <si>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</si>
  <si>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</si>
  <si>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</si>
  <si>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</si>
  <si>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</si>
  <si>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</si>
  <si>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</si>
  <si>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</si>
  <si>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</si>
  <si>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</si>
  <si>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</si>
  <si>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</si>
  <si>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труда)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</si>
  <si>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</si>
  <si>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</si>
  <si>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</si>
  <si>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</si>
  <si>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</si>
  <si>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</si>
  <si>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</si>
  <si>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</si>
  <si>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</si>
  <si>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</si>
  <si>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</si>
  <si>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</si>
  <si>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района от  15.07.2021 №  214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</si>
</sst>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30">
    <xf numFmtId="0" fontId="0" fillId="0" borderId="0" xfId="0"/>
    <xf numFmtId="165" fontId="2" fillId="2" borderId="1" xfId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6" fillId="0" borderId="1" xfId="1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165" fontId="6" fillId="0" borderId="1" xfId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5" fontId="6" fillId="0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6" fillId="3" borderId="1" xfId="0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2" fontId="6" fillId="0" borderId="1" xfId="1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6" fillId="4" borderId="1" xfId="0" applyNumberFormat="1" applyFont="1" applyFill="1" applyBorder="1" applyAlignment="1">
      <alignment horizontal="center" vertical="top" wrapText="1"/>
    </xf>
    <xf numFmtId="165" fontId="6" fillId="4" borderId="1" xfId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2" fontId="6" fillId="5" borderId="1" xfId="0" applyNumberFormat="1" applyFont="1" applyFill="1" applyBorder="1" applyAlignment="1">
      <alignment horizontal="center" vertical="top" wrapText="1"/>
    </xf>
    <xf numFmtId="165" fontId="6" fillId="5" borderId="1" xfId="1" applyFont="1" applyFill="1" applyBorder="1" applyAlignment="1">
      <alignment horizontal="center" vertical="top" wrapText="1"/>
    </xf>
    <xf numFmtId="165" fontId="6" fillId="5" borderId="1" xfId="0" applyNumberFormat="1" applyFont="1" applyFill="1" applyBorder="1" applyAlignment="1">
      <alignment horizontal="center" vertical="top" wrapText="1"/>
    </xf>
    <xf numFmtId="165" fontId="6" fillId="5" borderId="1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2" fontId="6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2" xfId="1" applyFont="1" applyFill="1" applyBorder="1" applyAlignment="1">
      <alignment horizontal="center" vertical="top" wrapText="1"/>
    </xf>
    <xf numFmtId="165" fontId="6" fillId="0" borderId="2" xfId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165" fontId="6" fillId="0" borderId="3" xfId="1" applyFont="1" applyFill="1" applyBorder="1" applyAlignment="1">
      <alignment horizontal="center" vertical="top" wrapText="1"/>
    </xf>
    <xf numFmtId="165" fontId="6" fillId="0" borderId="4" xfId="1" applyFont="1" applyFill="1" applyBorder="1" applyAlignment="1">
      <alignment horizontal="center" vertical="top" wrapText="1"/>
    </xf>
    <xf numFmtId="165" fontId="4" fillId="0" borderId="2" xfId="1" applyFont="1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165" fontId="2" fillId="0" borderId="3" xfId="1" applyFont="1" applyFill="1" applyBorder="1" applyAlignment="1">
      <alignment horizontal="center" vertical="top" wrapText="1"/>
    </xf>
    <xf numFmtId="165" fontId="2" fillId="0" borderId="4" xfId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327"/>
  <sheetViews>
    <sheetView tabSelected="1" view="pageBreakPreview" zoomScale="60" zoomScaleNormal="70" workbookViewId="0">
      <pane xSplit="6" ySplit="17" topLeftCell="G307" activePane="bottomRight" state="frozen"/>
      <selection pane="topRight" activeCell="G1" sqref="G1"/>
      <selection pane="bottomLeft" activeCell="A6" sqref="A6"/>
      <selection pane="bottomRight" activeCell="I309" sqref="I309"/>
    </sheetView>
  </sheetViews>
  <sheetFormatPr defaultColWidth="9.140625" defaultRowHeight="15.75"/>
  <cols>
    <col min="1" max="1" width="5.85546875" style="2" customWidth="1"/>
    <col min="2" max="2" width="36.42578125" style="2" customWidth="1"/>
    <col min="3" max="4" width="8.5703125" style="2" customWidth="1"/>
    <col min="5" max="5" width="18" style="2" customWidth="1"/>
    <col min="6" max="6" width="29.5703125" style="2" customWidth="1"/>
    <col min="7" max="7" width="18.5703125" style="2" customWidth="1"/>
    <col min="8" max="8" width="18.28515625" style="2" customWidth="1"/>
    <col min="9" max="9" width="18.140625" style="2" customWidth="1"/>
    <col min="10" max="10" width="18" style="2" customWidth="1"/>
    <col min="11" max="11" width="18.42578125" style="2" customWidth="1"/>
    <col min="12" max="12" width="16.7109375" style="2" customWidth="1"/>
    <col min="13" max="13" width="17.28515625" style="2" customWidth="1"/>
    <col min="14" max="14" width="18" style="2" customWidth="1"/>
    <col min="15" max="15" width="23.28515625" style="2" customWidth="1"/>
    <col min="16" max="16" width="10" style="2" customWidth="1"/>
    <col min="17" max="17" width="7.28515625" style="2" customWidth="1"/>
    <col min="18" max="18" width="8.42578125" style="2" customWidth="1"/>
    <col min="19" max="16384" width="9.140625" style="2"/>
  </cols>
  <sheetData>
    <row r="2" spans="1:25" ht="18.75">
      <c r="R2" s="326" t="s">
        <v>111</v>
      </c>
      <c r="S2" s="326"/>
      <c r="T2" s="326"/>
      <c r="U2" s="326"/>
      <c r="V2" s="326"/>
      <c r="W2" s="326"/>
      <c r="X2" s="326"/>
    </row>
    <row r="3" spans="1:25" ht="18.75">
      <c r="R3" s="326" t="s">
        <v>112</v>
      </c>
      <c r="S3" s="326"/>
      <c r="T3" s="326"/>
      <c r="U3" s="326"/>
      <c r="V3" s="326"/>
      <c r="W3" s="326"/>
      <c r="X3" s="326"/>
    </row>
    <row r="4" spans="1:25" ht="18.75" customHeight="1">
      <c r="R4" s="326" t="s">
        <v>213</v>
      </c>
      <c r="S4" s="327"/>
      <c r="T4" s="327"/>
      <c r="U4" s="327"/>
      <c r="V4" s="327"/>
      <c r="W4" s="327"/>
      <c r="X4" s="327"/>
    </row>
    <row r="5" spans="1:25" ht="18.75">
      <c r="R5" s="326" t="s">
        <v>97</v>
      </c>
      <c r="S5" s="326"/>
      <c r="T5" s="326"/>
      <c r="U5" s="326"/>
      <c r="V5" s="326"/>
      <c r="W5" s="326"/>
      <c r="X5" s="326"/>
    </row>
    <row r="6" spans="1:25" ht="18.75">
      <c r="R6" s="326" t="s">
        <v>98</v>
      </c>
      <c r="S6" s="326"/>
      <c r="T6" s="326"/>
      <c r="U6" s="326"/>
      <c r="V6" s="326"/>
      <c r="W6" s="326"/>
      <c r="X6" s="326"/>
      <c r="Y6" s="326"/>
    </row>
    <row r="7" spans="1:25" ht="18.75">
      <c r="R7" s="326" t="s">
        <v>99</v>
      </c>
      <c r="S7" s="326"/>
      <c r="T7" s="326"/>
      <c r="U7" s="326"/>
      <c r="V7" s="326"/>
      <c r="W7" s="326"/>
      <c r="X7" s="326"/>
    </row>
    <row r="9" spans="1:25" ht="18.75">
      <c r="A9" s="328" t="s">
        <v>100</v>
      </c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328"/>
      <c r="W9" s="328"/>
      <c r="X9" s="328"/>
    </row>
    <row r="10" spans="1:25" ht="18.75">
      <c r="A10" s="328" t="s">
        <v>101</v>
      </c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</row>
    <row r="13" spans="1:25">
      <c r="A13" s="241" t="s">
        <v>37</v>
      </c>
      <c r="B13" s="241" t="s">
        <v>22</v>
      </c>
      <c r="C13" s="241" t="s">
        <v>23</v>
      </c>
      <c r="D13" s="241"/>
      <c r="E13" s="199" t="s">
        <v>38</v>
      </c>
      <c r="F13" s="241" t="s">
        <v>24</v>
      </c>
      <c r="G13" s="241"/>
      <c r="H13" s="241"/>
      <c r="I13" s="241"/>
      <c r="J13" s="241"/>
      <c r="K13" s="241"/>
      <c r="L13" s="241"/>
      <c r="M13" s="241"/>
      <c r="N13" s="241"/>
      <c r="O13" s="241" t="s">
        <v>40</v>
      </c>
      <c r="P13" s="241"/>
      <c r="Q13" s="241"/>
      <c r="R13" s="241"/>
      <c r="S13" s="241"/>
      <c r="T13" s="241"/>
      <c r="U13" s="241"/>
      <c r="V13" s="241"/>
      <c r="W13" s="241"/>
      <c r="X13" s="241"/>
      <c r="Y13" s="3"/>
    </row>
    <row r="14" spans="1:25">
      <c r="A14" s="241"/>
      <c r="B14" s="241"/>
      <c r="C14" s="241"/>
      <c r="D14" s="241"/>
      <c r="E14" s="200"/>
      <c r="F14" s="241" t="s">
        <v>25</v>
      </c>
      <c r="G14" s="241" t="s">
        <v>26</v>
      </c>
      <c r="H14" s="241"/>
      <c r="I14" s="241"/>
      <c r="J14" s="241"/>
      <c r="K14" s="241"/>
      <c r="L14" s="241"/>
      <c r="M14" s="241"/>
      <c r="N14" s="241"/>
      <c r="O14" s="241" t="s">
        <v>27</v>
      </c>
      <c r="P14" s="241" t="s">
        <v>28</v>
      </c>
      <c r="Q14" s="241" t="s">
        <v>29</v>
      </c>
      <c r="R14" s="241"/>
      <c r="S14" s="241"/>
      <c r="T14" s="241"/>
      <c r="U14" s="241"/>
      <c r="V14" s="241"/>
      <c r="W14" s="241"/>
      <c r="X14" s="241"/>
      <c r="Y14" s="3"/>
    </row>
    <row r="15" spans="1:25" ht="34.5" customHeight="1">
      <c r="A15" s="241"/>
      <c r="B15" s="241"/>
      <c r="C15" s="199" t="s">
        <v>30</v>
      </c>
      <c r="D15" s="199" t="s">
        <v>31</v>
      </c>
      <c r="E15" s="200"/>
      <c r="F15" s="241"/>
      <c r="G15" s="241" t="s">
        <v>32</v>
      </c>
      <c r="H15" s="241" t="s">
        <v>39</v>
      </c>
      <c r="I15" s="241"/>
      <c r="J15" s="241"/>
      <c r="K15" s="241"/>
      <c r="L15" s="241"/>
      <c r="M15" s="241"/>
      <c r="N15" s="241"/>
      <c r="O15" s="241"/>
      <c r="P15" s="241"/>
      <c r="Q15" s="241" t="s">
        <v>34</v>
      </c>
      <c r="R15" s="241" t="s">
        <v>33</v>
      </c>
      <c r="S15" s="241"/>
      <c r="T15" s="241"/>
      <c r="U15" s="241"/>
      <c r="V15" s="241"/>
      <c r="W15" s="241"/>
      <c r="X15" s="241"/>
      <c r="Y15" s="3"/>
    </row>
    <row r="16" spans="1:25" ht="46.5" customHeight="1">
      <c r="A16" s="241"/>
      <c r="B16" s="241"/>
      <c r="C16" s="201"/>
      <c r="D16" s="201"/>
      <c r="E16" s="201"/>
      <c r="F16" s="241"/>
      <c r="G16" s="241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241"/>
      <c r="P16" s="241"/>
      <c r="Q16" s="241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>
      <c r="A18" s="227" t="s">
        <v>65</v>
      </c>
      <c r="B18" s="227"/>
      <c r="C18" s="48">
        <v>2020</v>
      </c>
      <c r="D18" s="48">
        <v>2026</v>
      </c>
      <c r="E18" s="48" t="s">
        <v>35</v>
      </c>
      <c r="F18" s="48" t="s">
        <v>35</v>
      </c>
      <c r="G18" s="48" t="s">
        <v>35</v>
      </c>
      <c r="H18" s="48" t="s">
        <v>35</v>
      </c>
      <c r="I18" s="48" t="s">
        <v>35</v>
      </c>
      <c r="J18" s="48" t="s">
        <v>35</v>
      </c>
      <c r="K18" s="48" t="s">
        <v>35</v>
      </c>
      <c r="L18" s="48" t="s">
        <v>35</v>
      </c>
      <c r="M18" s="48" t="s">
        <v>35</v>
      </c>
      <c r="N18" s="48" t="s">
        <v>35</v>
      </c>
      <c r="O18" s="4" t="s">
        <v>35</v>
      </c>
      <c r="P18" s="4" t="s">
        <v>35</v>
      </c>
      <c r="Q18" s="4" t="s">
        <v>35</v>
      </c>
      <c r="R18" s="4" t="s">
        <v>35</v>
      </c>
      <c r="S18" s="4" t="s">
        <v>35</v>
      </c>
      <c r="T18" s="4" t="s">
        <v>35</v>
      </c>
      <c r="U18" s="4" t="s">
        <v>35</v>
      </c>
      <c r="V18" s="4" t="s">
        <v>35</v>
      </c>
      <c r="W18" s="4" t="s">
        <v>35</v>
      </c>
      <c r="X18" s="4" t="s">
        <v>35</v>
      </c>
      <c r="Y18" s="3"/>
    </row>
    <row r="19" spans="1:25" ht="63" customHeight="1">
      <c r="A19" s="227" t="s">
        <v>72</v>
      </c>
      <c r="B19" s="227"/>
      <c r="C19" s="48">
        <v>2020</v>
      </c>
      <c r="D19" s="48">
        <v>2026</v>
      </c>
      <c r="E19" s="48" t="s">
        <v>35</v>
      </c>
      <c r="F19" s="48" t="s">
        <v>35</v>
      </c>
      <c r="G19" s="48" t="s">
        <v>35</v>
      </c>
      <c r="H19" s="48" t="s">
        <v>35</v>
      </c>
      <c r="I19" s="48" t="s">
        <v>35</v>
      </c>
      <c r="J19" s="48" t="s">
        <v>35</v>
      </c>
      <c r="K19" s="48" t="s">
        <v>35</v>
      </c>
      <c r="L19" s="48" t="s">
        <v>35</v>
      </c>
      <c r="M19" s="48" t="s">
        <v>35</v>
      </c>
      <c r="N19" s="48" t="s">
        <v>35</v>
      </c>
      <c r="O19" s="4" t="s">
        <v>35</v>
      </c>
      <c r="P19" s="4" t="s">
        <v>35</v>
      </c>
      <c r="Q19" s="4" t="s">
        <v>35</v>
      </c>
      <c r="R19" s="4" t="s">
        <v>35</v>
      </c>
      <c r="S19" s="4" t="s">
        <v>35</v>
      </c>
      <c r="T19" s="4" t="s">
        <v>35</v>
      </c>
      <c r="U19" s="4" t="s">
        <v>35</v>
      </c>
      <c r="V19" s="4" t="s">
        <v>35</v>
      </c>
      <c r="W19" s="4" t="s">
        <v>35</v>
      </c>
      <c r="X19" s="4" t="s">
        <v>35</v>
      </c>
      <c r="Y19" s="3"/>
    </row>
    <row r="20" spans="1:25" ht="96" customHeight="1">
      <c r="A20" s="227" t="s">
        <v>74</v>
      </c>
      <c r="B20" s="227"/>
      <c r="C20" s="48">
        <v>2020</v>
      </c>
      <c r="D20" s="48">
        <v>2026</v>
      </c>
      <c r="E20" s="48" t="s">
        <v>35</v>
      </c>
      <c r="F20" s="48" t="s">
        <v>35</v>
      </c>
      <c r="G20" s="48" t="s">
        <v>35</v>
      </c>
      <c r="H20" s="48" t="s">
        <v>35</v>
      </c>
      <c r="I20" s="48" t="s">
        <v>35</v>
      </c>
      <c r="J20" s="48" t="s">
        <v>35</v>
      </c>
      <c r="K20" s="48" t="s">
        <v>35</v>
      </c>
      <c r="L20" s="48" t="s">
        <v>35</v>
      </c>
      <c r="M20" s="48" t="s">
        <v>35</v>
      </c>
      <c r="N20" s="48" t="s">
        <v>35</v>
      </c>
      <c r="O20" s="4" t="s">
        <v>35</v>
      </c>
      <c r="P20" s="4" t="s">
        <v>35</v>
      </c>
      <c r="Q20" s="4" t="s">
        <v>35</v>
      </c>
      <c r="R20" s="4" t="s">
        <v>35</v>
      </c>
      <c r="S20" s="4" t="s">
        <v>35</v>
      </c>
      <c r="T20" s="4" t="s">
        <v>35</v>
      </c>
      <c r="U20" s="4" t="s">
        <v>35</v>
      </c>
      <c r="V20" s="4" t="s">
        <v>35</v>
      </c>
      <c r="W20" s="4" t="s">
        <v>35</v>
      </c>
      <c r="X20" s="4" t="s">
        <v>35</v>
      </c>
      <c r="Y20" s="3"/>
    </row>
    <row r="21" spans="1:25" ht="15.75" customHeight="1">
      <c r="A21" s="221"/>
      <c r="B21" s="221" t="s">
        <v>73</v>
      </c>
      <c r="C21" s="224">
        <v>2020</v>
      </c>
      <c r="D21" s="224">
        <v>2026</v>
      </c>
      <c r="E21" s="224" t="s">
        <v>35</v>
      </c>
      <c r="F21" s="224" t="s">
        <v>35</v>
      </c>
      <c r="G21" s="238" t="s">
        <v>35</v>
      </c>
      <c r="H21" s="238" t="s">
        <v>35</v>
      </c>
      <c r="I21" s="238" t="s">
        <v>35</v>
      </c>
      <c r="J21" s="238" t="s">
        <v>35</v>
      </c>
      <c r="K21" s="238" t="s">
        <v>35</v>
      </c>
      <c r="L21" s="238" t="s">
        <v>16</v>
      </c>
      <c r="M21" s="238" t="s">
        <v>35</v>
      </c>
      <c r="N21" s="238" t="s">
        <v>35</v>
      </c>
      <c r="O21" s="199" t="s">
        <v>35</v>
      </c>
      <c r="P21" s="199" t="s">
        <v>35</v>
      </c>
      <c r="Q21" s="199" t="s">
        <v>35</v>
      </c>
      <c r="R21" s="199" t="s">
        <v>35</v>
      </c>
      <c r="S21" s="199" t="s">
        <v>35</v>
      </c>
      <c r="T21" s="199" t="s">
        <v>35</v>
      </c>
      <c r="U21" s="199" t="s">
        <v>35</v>
      </c>
      <c r="V21" s="199" t="s">
        <v>35</v>
      </c>
      <c r="W21" s="199" t="s">
        <v>35</v>
      </c>
      <c r="X21" s="199" t="s">
        <v>35</v>
      </c>
      <c r="Y21" s="3"/>
    </row>
    <row r="22" spans="1:25">
      <c r="A22" s="222"/>
      <c r="B22" s="222"/>
      <c r="C22" s="225"/>
      <c r="D22" s="225"/>
      <c r="E22" s="225"/>
      <c r="F22" s="225"/>
      <c r="G22" s="305"/>
      <c r="H22" s="305"/>
      <c r="I22" s="305"/>
      <c r="J22" s="305"/>
      <c r="K22" s="305"/>
      <c r="L22" s="305"/>
      <c r="M22" s="305"/>
      <c r="N22" s="305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3"/>
    </row>
    <row r="23" spans="1:25">
      <c r="A23" s="222"/>
      <c r="B23" s="222"/>
      <c r="C23" s="225"/>
      <c r="D23" s="225"/>
      <c r="E23" s="226"/>
      <c r="F23" s="226"/>
      <c r="G23" s="306"/>
      <c r="H23" s="306"/>
      <c r="I23" s="306"/>
      <c r="J23" s="306"/>
      <c r="K23" s="306"/>
      <c r="L23" s="306"/>
      <c r="M23" s="306"/>
      <c r="N23" s="306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3"/>
    </row>
    <row r="24" spans="1:25" ht="15.75" customHeight="1">
      <c r="A24" s="227"/>
      <c r="B24" s="227" t="s">
        <v>46</v>
      </c>
      <c r="C24" s="237">
        <v>2020</v>
      </c>
      <c r="D24" s="237">
        <v>2026</v>
      </c>
      <c r="E24" s="221" t="s">
        <v>47</v>
      </c>
      <c r="F24" s="47" t="s">
        <v>36</v>
      </c>
      <c r="G24" s="16">
        <f>G25+G26</f>
        <v>340763188.23000002</v>
      </c>
      <c r="H24" s="50">
        <f>H25+H26</f>
        <v>82620648.760000005</v>
      </c>
      <c r="I24" s="50">
        <f t="shared" ref="I24:N24" si="0">I25+I26</f>
        <v>69468268.349999994</v>
      </c>
      <c r="J24" s="50">
        <f t="shared" si="0"/>
        <v>39928794.269999996</v>
      </c>
      <c r="K24" s="50">
        <f t="shared" si="0"/>
        <v>39804367.759999998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241" t="s">
        <v>35</v>
      </c>
      <c r="P24" s="241" t="s">
        <v>35</v>
      </c>
      <c r="Q24" s="241" t="s">
        <v>35</v>
      </c>
      <c r="R24" s="241" t="s">
        <v>35</v>
      </c>
      <c r="S24" s="241" t="s">
        <v>35</v>
      </c>
      <c r="T24" s="241" t="s">
        <v>35</v>
      </c>
      <c r="U24" s="241" t="s">
        <v>35</v>
      </c>
      <c r="V24" s="241" t="s">
        <v>35</v>
      </c>
      <c r="W24" s="241" t="s">
        <v>35</v>
      </c>
      <c r="X24" s="241" t="s">
        <v>35</v>
      </c>
      <c r="Y24" s="3"/>
    </row>
    <row r="25" spans="1:25" ht="63" customHeight="1">
      <c r="A25" s="227"/>
      <c r="B25" s="227"/>
      <c r="C25" s="237"/>
      <c r="D25" s="237"/>
      <c r="E25" s="222"/>
      <c r="F25" s="47" t="s">
        <v>41</v>
      </c>
      <c r="G25" s="16">
        <f>SUM(H25:N25)</f>
        <v>150901247.23000002</v>
      </c>
      <c r="H25" s="50">
        <f>H28+H31+H34+H46+H37+H40+H43</f>
        <v>50502804.760000005</v>
      </c>
      <c r="I25" s="50">
        <f t="shared" ref="I25:N25" si="1">I28+I31+I34+I46+I37+I40+I43</f>
        <v>37348784.350000001</v>
      </c>
      <c r="J25" s="50">
        <f t="shared" si="1"/>
        <v>14279607.27</v>
      </c>
      <c r="K25" s="50">
        <f t="shared" si="1"/>
        <v>14155180.76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3"/>
    </row>
    <row r="26" spans="1:25" ht="47.25">
      <c r="A26" s="227"/>
      <c r="B26" s="227"/>
      <c r="C26" s="237"/>
      <c r="D26" s="237"/>
      <c r="E26" s="222"/>
      <c r="F26" s="47" t="s">
        <v>42</v>
      </c>
      <c r="G26" s="16">
        <f>SUM(H26:N26)</f>
        <v>189861941</v>
      </c>
      <c r="H26" s="51">
        <f>H29+H32+H35+H47+H38+H41+H44</f>
        <v>32117844</v>
      </c>
      <c r="I26" s="51">
        <f t="shared" ref="I26:N26" si="2">I29+I32+I35+I47+I38+I41+I44</f>
        <v>32119484</v>
      </c>
      <c r="J26" s="51">
        <f t="shared" si="2"/>
        <v>25649187</v>
      </c>
      <c r="K26" s="51">
        <f t="shared" si="2"/>
        <v>25649187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3"/>
    </row>
    <row r="27" spans="1:25" ht="15.75" customHeight="1">
      <c r="A27" s="227"/>
      <c r="B27" s="227" t="s">
        <v>1</v>
      </c>
      <c r="C27" s="237">
        <v>2020</v>
      </c>
      <c r="D27" s="237">
        <v>2026</v>
      </c>
      <c r="E27" s="221" t="s">
        <v>47</v>
      </c>
      <c r="F27" s="47" t="s">
        <v>36</v>
      </c>
      <c r="G27" s="16">
        <f t="shared" ref="G27:M27" si="3">G28+G29</f>
        <v>10223438.439999999</v>
      </c>
      <c r="H27" s="16">
        <f t="shared" si="3"/>
        <v>1223438.44</v>
      </c>
      <c r="I27" s="16">
        <f t="shared" si="3"/>
        <v>2000000</v>
      </c>
      <c r="J27" s="16">
        <f t="shared" si="3"/>
        <v>2000000</v>
      </c>
      <c r="K27" s="16">
        <f t="shared" si="3"/>
        <v>2000000</v>
      </c>
      <c r="L27" s="16">
        <v>466960</v>
      </c>
      <c r="M27" s="16">
        <f t="shared" si="3"/>
        <v>1000000</v>
      </c>
      <c r="N27" s="16">
        <f>N28+N29</f>
        <v>1000000</v>
      </c>
      <c r="O27" s="241" t="s">
        <v>67</v>
      </c>
      <c r="P27" s="241" t="s">
        <v>68</v>
      </c>
      <c r="Q27" s="241"/>
      <c r="R27" s="241">
        <v>100</v>
      </c>
      <c r="S27" s="241">
        <v>100</v>
      </c>
      <c r="T27" s="241">
        <v>100</v>
      </c>
      <c r="U27" s="241">
        <v>100</v>
      </c>
      <c r="V27" s="241">
        <v>100</v>
      </c>
      <c r="W27" s="241">
        <v>100</v>
      </c>
      <c r="X27" s="241">
        <v>100</v>
      </c>
      <c r="Y27" s="3"/>
    </row>
    <row r="28" spans="1:25" ht="63" customHeight="1">
      <c r="A28" s="227"/>
      <c r="B28" s="227"/>
      <c r="C28" s="237"/>
      <c r="D28" s="237"/>
      <c r="E28" s="222"/>
      <c r="F28" s="47" t="s">
        <v>41</v>
      </c>
      <c r="G28" s="16">
        <f>SUM(H28:N28)</f>
        <v>10223438.439999999</v>
      </c>
      <c r="H28" s="16">
        <v>1223438.44</v>
      </c>
      <c r="I28" s="16">
        <v>2000000</v>
      </c>
      <c r="J28" s="16">
        <v>2000000</v>
      </c>
      <c r="K28" s="16">
        <v>2000000</v>
      </c>
      <c r="L28" s="16">
        <v>1000000</v>
      </c>
      <c r="M28" s="16">
        <v>1000000</v>
      </c>
      <c r="N28" s="16">
        <v>1000000</v>
      </c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3"/>
    </row>
    <row r="29" spans="1:25" ht="48.75" customHeight="1">
      <c r="A29" s="227"/>
      <c r="B29" s="227"/>
      <c r="C29" s="237"/>
      <c r="D29" s="237"/>
      <c r="E29" s="222"/>
      <c r="F29" s="47" t="s">
        <v>42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3"/>
    </row>
    <row r="30" spans="1:25" ht="21.75" customHeight="1">
      <c r="A30" s="227"/>
      <c r="B30" s="227" t="s">
        <v>2</v>
      </c>
      <c r="C30" s="237">
        <v>2020</v>
      </c>
      <c r="D30" s="237">
        <v>2026</v>
      </c>
      <c r="E30" s="221" t="s">
        <v>47</v>
      </c>
      <c r="F30" s="47" t="s">
        <v>36</v>
      </c>
      <c r="G30" s="16">
        <f t="shared" ref="G30:N30" si="4">G31+G32</f>
        <v>72278456.019999996</v>
      </c>
      <c r="H30" s="16">
        <f t="shared" si="4"/>
        <v>7708654.4800000004</v>
      </c>
      <c r="I30" s="16">
        <f t="shared" si="4"/>
        <v>8520143.4199999999</v>
      </c>
      <c r="J30" s="16">
        <f t="shared" si="4"/>
        <v>12279607.27</v>
      </c>
      <c r="K30" s="16">
        <f t="shared" si="4"/>
        <v>12155180.76</v>
      </c>
      <c r="L30" s="16">
        <f t="shared" si="4"/>
        <v>10538290.029999999</v>
      </c>
      <c r="M30" s="16">
        <f t="shared" si="4"/>
        <v>10538290.029999999</v>
      </c>
      <c r="N30" s="16">
        <f t="shared" si="4"/>
        <v>10538290.029999999</v>
      </c>
      <c r="O30" s="241" t="s">
        <v>81</v>
      </c>
      <c r="P30" s="241" t="s">
        <v>68</v>
      </c>
      <c r="Q30" s="241"/>
      <c r="R30" s="241">
        <v>100</v>
      </c>
      <c r="S30" s="241">
        <v>100</v>
      </c>
      <c r="T30" s="241">
        <v>100</v>
      </c>
      <c r="U30" s="241">
        <v>100</v>
      </c>
      <c r="V30" s="241">
        <v>100</v>
      </c>
      <c r="W30" s="241">
        <v>100</v>
      </c>
      <c r="X30" s="241">
        <v>100</v>
      </c>
      <c r="Y30" s="3"/>
    </row>
    <row r="31" spans="1:25" ht="67.5" customHeight="1">
      <c r="A31" s="227"/>
      <c r="B31" s="227"/>
      <c r="C31" s="237"/>
      <c r="D31" s="237"/>
      <c r="E31" s="222"/>
      <c r="F31" s="47" t="s">
        <v>41</v>
      </c>
      <c r="G31" s="16">
        <f>SUM(H31:N31)</f>
        <v>72278456.019999996</v>
      </c>
      <c r="H31" s="16">
        <v>7708654.4800000004</v>
      </c>
      <c r="I31" s="16">
        <v>8520143.4199999999</v>
      </c>
      <c r="J31" s="16">
        <v>12279607.27</v>
      </c>
      <c r="K31" s="16">
        <v>12155180.76</v>
      </c>
      <c r="L31" s="16">
        <v>10538290.029999999</v>
      </c>
      <c r="M31" s="16">
        <v>10538290.029999999</v>
      </c>
      <c r="N31" s="16">
        <v>10538290.029999999</v>
      </c>
      <c r="O31" s="241"/>
      <c r="P31" s="241"/>
      <c r="Q31" s="241"/>
      <c r="R31" s="241"/>
      <c r="S31" s="241"/>
      <c r="T31" s="241"/>
      <c r="U31" s="241"/>
      <c r="V31" s="241"/>
      <c r="W31" s="241"/>
      <c r="X31" s="241"/>
      <c r="Y31" s="3"/>
    </row>
    <row r="32" spans="1:25" ht="47.25">
      <c r="A32" s="227"/>
      <c r="B32" s="227"/>
      <c r="C32" s="237"/>
      <c r="D32" s="237"/>
      <c r="E32" s="222"/>
      <c r="F32" s="47" t="s">
        <v>42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3"/>
    </row>
    <row r="33" spans="1:25" ht="15.75" customHeight="1">
      <c r="A33" s="227"/>
      <c r="B33" s="227" t="s">
        <v>200</v>
      </c>
      <c r="C33" s="237">
        <v>2020</v>
      </c>
      <c r="D33" s="237">
        <v>2026</v>
      </c>
      <c r="E33" s="221" t="s">
        <v>47</v>
      </c>
      <c r="F33" s="47" t="s">
        <v>36</v>
      </c>
      <c r="G33" s="16">
        <f>SUM(H33:N33)</f>
        <v>68249939.310000002</v>
      </c>
      <c r="H33" s="16">
        <f t="shared" ref="H33:M33" si="5">H34+H35</f>
        <v>41421298.380000003</v>
      </c>
      <c r="I33" s="16">
        <f t="shared" si="5"/>
        <v>26828640.93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241" t="s">
        <v>128</v>
      </c>
      <c r="P33" s="241" t="s">
        <v>68</v>
      </c>
      <c r="Q33" s="241"/>
      <c r="R33" s="241">
        <v>100</v>
      </c>
      <c r="S33" s="241">
        <v>100</v>
      </c>
      <c r="T33" s="241">
        <v>100</v>
      </c>
      <c r="U33" s="241">
        <v>100</v>
      </c>
      <c r="V33" s="241">
        <v>100</v>
      </c>
      <c r="W33" s="241">
        <v>100</v>
      </c>
      <c r="X33" s="241">
        <v>100</v>
      </c>
      <c r="Y33" s="3"/>
    </row>
    <row r="34" spans="1:25" ht="63" customHeight="1">
      <c r="A34" s="227"/>
      <c r="B34" s="227"/>
      <c r="C34" s="237"/>
      <c r="D34" s="237"/>
      <c r="E34" s="222"/>
      <c r="F34" s="47" t="s">
        <v>41</v>
      </c>
      <c r="G34" s="16">
        <f>SUM(H34:N34)</f>
        <v>68249939.310000002</v>
      </c>
      <c r="H34" s="16">
        <v>41421298.380000003</v>
      </c>
      <c r="I34" s="16">
        <v>26828640.93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3"/>
    </row>
    <row r="35" spans="1:25" ht="63.6" customHeight="1">
      <c r="A35" s="227"/>
      <c r="B35" s="227"/>
      <c r="C35" s="237"/>
      <c r="D35" s="237"/>
      <c r="E35" s="223"/>
      <c r="F35" s="47" t="s">
        <v>42</v>
      </c>
      <c r="G35" s="51">
        <f t="shared" ref="G35:G47" si="6"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3"/>
    </row>
    <row r="36" spans="1:25" s="114" customFormat="1" ht="31.5">
      <c r="A36" s="107"/>
      <c r="B36" s="221" t="s">
        <v>3</v>
      </c>
      <c r="C36" s="224">
        <v>2020</v>
      </c>
      <c r="D36" s="224">
        <v>2026</v>
      </c>
      <c r="E36" s="221" t="s">
        <v>47</v>
      </c>
      <c r="F36" s="109" t="s">
        <v>36</v>
      </c>
      <c r="G36" s="112">
        <f t="shared" si="6"/>
        <v>163879950</v>
      </c>
      <c r="H36" s="108">
        <f>H37+H38</f>
        <v>30969266</v>
      </c>
      <c r="I36" s="108">
        <f t="shared" ref="I36:N36" si="7">I37+I38</f>
        <v>32061484</v>
      </c>
      <c r="J36" s="108">
        <f t="shared" si="7"/>
        <v>25649187</v>
      </c>
      <c r="K36" s="108">
        <f t="shared" si="7"/>
        <v>25649187</v>
      </c>
      <c r="L36" s="108">
        <f t="shared" si="7"/>
        <v>24775413</v>
      </c>
      <c r="M36" s="108">
        <f t="shared" si="7"/>
        <v>24775413</v>
      </c>
      <c r="N36" s="108">
        <f t="shared" si="7"/>
        <v>24775413</v>
      </c>
      <c r="O36" s="241" t="s">
        <v>129</v>
      </c>
      <c r="P36" s="241" t="s">
        <v>68</v>
      </c>
      <c r="Q36" s="199"/>
      <c r="R36" s="199">
        <v>100</v>
      </c>
      <c r="S36" s="199">
        <v>100</v>
      </c>
      <c r="T36" s="199">
        <v>100</v>
      </c>
      <c r="U36" s="199">
        <v>100</v>
      </c>
      <c r="V36" s="199">
        <v>100</v>
      </c>
      <c r="W36" s="199">
        <v>100</v>
      </c>
      <c r="X36" s="199">
        <v>100</v>
      </c>
      <c r="Y36" s="3"/>
    </row>
    <row r="37" spans="1:25" s="114" customFormat="1" ht="63">
      <c r="A37" s="107"/>
      <c r="B37" s="222"/>
      <c r="C37" s="225"/>
      <c r="D37" s="225"/>
      <c r="E37" s="222"/>
      <c r="F37" s="109" t="s">
        <v>41</v>
      </c>
      <c r="G37" s="51">
        <f t="shared" si="6"/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5">
        <v>0</v>
      </c>
      <c r="N37" s="108">
        <v>0</v>
      </c>
      <c r="O37" s="241"/>
      <c r="P37" s="241"/>
      <c r="Q37" s="200"/>
      <c r="R37" s="200"/>
      <c r="S37" s="200"/>
      <c r="T37" s="200"/>
      <c r="U37" s="200"/>
      <c r="V37" s="200"/>
      <c r="W37" s="200"/>
      <c r="X37" s="200"/>
      <c r="Y37" s="3"/>
    </row>
    <row r="38" spans="1:25" s="114" customFormat="1" ht="47.25">
      <c r="A38" s="107"/>
      <c r="B38" s="223"/>
      <c r="C38" s="226"/>
      <c r="D38" s="226"/>
      <c r="E38" s="223"/>
      <c r="F38" s="109" t="s">
        <v>42</v>
      </c>
      <c r="G38" s="112">
        <f t="shared" si="6"/>
        <v>163879950</v>
      </c>
      <c r="H38" s="108">
        <v>30969266</v>
      </c>
      <c r="I38" s="108">
        <v>32061484</v>
      </c>
      <c r="J38" s="108">
        <v>25649187</v>
      </c>
      <c r="K38" s="108">
        <v>25649187</v>
      </c>
      <c r="L38" s="108">
        <v>24775413</v>
      </c>
      <c r="M38" s="108">
        <v>24775413</v>
      </c>
      <c r="N38" s="108">
        <v>24775413</v>
      </c>
      <c r="O38" s="241"/>
      <c r="P38" s="241"/>
      <c r="Q38" s="201"/>
      <c r="R38" s="201"/>
      <c r="S38" s="201"/>
      <c r="T38" s="201"/>
      <c r="U38" s="201"/>
      <c r="V38" s="201"/>
      <c r="W38" s="201"/>
      <c r="X38" s="201"/>
      <c r="Y38" s="3"/>
    </row>
    <row r="39" spans="1:25" s="147" customFormat="1" ht="31.5">
      <c r="A39" s="224"/>
      <c r="B39" s="221" t="s">
        <v>172</v>
      </c>
      <c r="C39" s="224">
        <v>2020</v>
      </c>
      <c r="D39" s="224">
        <v>2026</v>
      </c>
      <c r="E39" s="221" t="s">
        <v>47</v>
      </c>
      <c r="F39" s="142" t="s">
        <v>36</v>
      </c>
      <c r="G39" s="146">
        <f t="shared" ref="G39:G44" si="8">H39+I39+J39+K39+L39+M39</f>
        <v>1198578</v>
      </c>
      <c r="H39" s="139">
        <f>H40+H41</f>
        <v>1148578</v>
      </c>
      <c r="I39" s="139">
        <f t="shared" ref="I39:N39" si="9">I40+I41</f>
        <v>50000</v>
      </c>
      <c r="J39" s="139">
        <f t="shared" si="9"/>
        <v>0</v>
      </c>
      <c r="K39" s="139">
        <f t="shared" si="9"/>
        <v>0</v>
      </c>
      <c r="L39" s="139">
        <f t="shared" si="9"/>
        <v>0</v>
      </c>
      <c r="M39" s="139">
        <f t="shared" si="9"/>
        <v>0</v>
      </c>
      <c r="N39" s="139">
        <f t="shared" si="9"/>
        <v>0</v>
      </c>
      <c r="O39" s="241" t="s">
        <v>173</v>
      </c>
      <c r="P39" s="241" t="s">
        <v>68</v>
      </c>
      <c r="Q39" s="199"/>
      <c r="R39" s="199">
        <v>100</v>
      </c>
      <c r="S39" s="199">
        <v>100</v>
      </c>
      <c r="T39" s="199"/>
      <c r="U39" s="199"/>
      <c r="V39" s="199"/>
      <c r="W39" s="199"/>
      <c r="X39" s="199"/>
      <c r="Y39" s="3"/>
    </row>
    <row r="40" spans="1:25" s="147" customFormat="1" ht="63">
      <c r="A40" s="225"/>
      <c r="B40" s="222"/>
      <c r="C40" s="225"/>
      <c r="D40" s="225"/>
      <c r="E40" s="222"/>
      <c r="F40" s="142" t="s">
        <v>41</v>
      </c>
      <c r="G40" s="51">
        <f t="shared" si="8"/>
        <v>0</v>
      </c>
      <c r="H40" s="139">
        <v>0</v>
      </c>
      <c r="I40" s="139">
        <v>0</v>
      </c>
      <c r="J40" s="139">
        <v>0</v>
      </c>
      <c r="K40" s="139">
        <v>0</v>
      </c>
      <c r="L40" s="139">
        <v>0</v>
      </c>
      <c r="M40" s="15">
        <v>0</v>
      </c>
      <c r="N40" s="139">
        <v>0</v>
      </c>
      <c r="O40" s="241"/>
      <c r="P40" s="241"/>
      <c r="Q40" s="200"/>
      <c r="R40" s="200"/>
      <c r="S40" s="200"/>
      <c r="T40" s="200"/>
      <c r="U40" s="200"/>
      <c r="V40" s="200"/>
      <c r="W40" s="200"/>
      <c r="X40" s="200"/>
      <c r="Y40" s="3"/>
    </row>
    <row r="41" spans="1:25" s="147" customFormat="1" ht="47.25">
      <c r="A41" s="226"/>
      <c r="B41" s="223"/>
      <c r="C41" s="226"/>
      <c r="D41" s="226"/>
      <c r="E41" s="223"/>
      <c r="F41" s="142" t="s">
        <v>42</v>
      </c>
      <c r="G41" s="146">
        <f t="shared" si="8"/>
        <v>1198578</v>
      </c>
      <c r="H41" s="130">
        <v>1148578</v>
      </c>
      <c r="I41" s="139">
        <v>50000</v>
      </c>
      <c r="J41" s="139">
        <v>0</v>
      </c>
      <c r="K41" s="139">
        <v>0</v>
      </c>
      <c r="L41" s="139">
        <v>0</v>
      </c>
      <c r="M41" s="139">
        <v>0</v>
      </c>
      <c r="N41" s="139">
        <v>0</v>
      </c>
      <c r="O41" s="241"/>
      <c r="P41" s="241"/>
      <c r="Q41" s="201"/>
      <c r="R41" s="201"/>
      <c r="S41" s="201"/>
      <c r="T41" s="201"/>
      <c r="U41" s="201"/>
      <c r="V41" s="201"/>
      <c r="W41" s="201"/>
      <c r="X41" s="201"/>
      <c r="Y41" s="3"/>
    </row>
    <row r="42" spans="1:25" s="173" customFormat="1" ht="31.5">
      <c r="A42" s="170"/>
      <c r="B42" s="221" t="s">
        <v>191</v>
      </c>
      <c r="C42" s="224">
        <v>2020</v>
      </c>
      <c r="D42" s="224">
        <v>2026</v>
      </c>
      <c r="E42" s="221" t="s">
        <v>47</v>
      </c>
      <c r="F42" s="171" t="s">
        <v>36</v>
      </c>
      <c r="G42" s="172">
        <f t="shared" si="8"/>
        <v>149413.46</v>
      </c>
      <c r="H42" s="169">
        <f>H43+H44</f>
        <v>149413.46</v>
      </c>
      <c r="I42" s="169">
        <f t="shared" ref="I42:N42" si="10">I43+I44</f>
        <v>0</v>
      </c>
      <c r="J42" s="169">
        <f t="shared" si="10"/>
        <v>0</v>
      </c>
      <c r="K42" s="169">
        <f t="shared" si="10"/>
        <v>0</v>
      </c>
      <c r="L42" s="169">
        <f t="shared" si="10"/>
        <v>0</v>
      </c>
      <c r="M42" s="169">
        <f t="shared" si="10"/>
        <v>0</v>
      </c>
      <c r="N42" s="169">
        <f t="shared" si="10"/>
        <v>0</v>
      </c>
      <c r="O42" s="241" t="s">
        <v>173</v>
      </c>
      <c r="P42" s="241" t="s">
        <v>68</v>
      </c>
      <c r="Q42" s="199"/>
      <c r="R42" s="199">
        <v>100</v>
      </c>
      <c r="S42" s="199"/>
      <c r="T42" s="199"/>
      <c r="U42" s="199"/>
      <c r="V42" s="199"/>
      <c r="W42" s="199"/>
      <c r="X42" s="199"/>
      <c r="Y42" s="3"/>
    </row>
    <row r="43" spans="1:25" s="173" customFormat="1" ht="63">
      <c r="A43" s="170"/>
      <c r="B43" s="222"/>
      <c r="C43" s="225"/>
      <c r="D43" s="225"/>
      <c r="E43" s="222"/>
      <c r="F43" s="171" t="s">
        <v>41</v>
      </c>
      <c r="G43" s="51">
        <f t="shared" si="8"/>
        <v>149413.46</v>
      </c>
      <c r="H43" s="169">
        <v>149413.46</v>
      </c>
      <c r="I43" s="169">
        <v>0</v>
      </c>
      <c r="J43" s="169">
        <v>0</v>
      </c>
      <c r="K43" s="169">
        <v>0</v>
      </c>
      <c r="L43" s="169">
        <v>0</v>
      </c>
      <c r="M43" s="15">
        <v>0</v>
      </c>
      <c r="N43" s="169">
        <v>0</v>
      </c>
      <c r="O43" s="241"/>
      <c r="P43" s="241"/>
      <c r="Q43" s="200"/>
      <c r="R43" s="200"/>
      <c r="S43" s="200"/>
      <c r="T43" s="200"/>
      <c r="U43" s="200"/>
      <c r="V43" s="200"/>
      <c r="W43" s="200"/>
      <c r="X43" s="200"/>
      <c r="Y43" s="3"/>
    </row>
    <row r="44" spans="1:25" s="173" customFormat="1" ht="47.25">
      <c r="A44" s="170"/>
      <c r="B44" s="223"/>
      <c r="C44" s="226"/>
      <c r="D44" s="226"/>
      <c r="E44" s="223"/>
      <c r="F44" s="171" t="s">
        <v>42</v>
      </c>
      <c r="G44" s="172">
        <f t="shared" si="8"/>
        <v>0</v>
      </c>
      <c r="H44" s="130">
        <v>0</v>
      </c>
      <c r="I44" s="169">
        <v>0</v>
      </c>
      <c r="J44" s="169">
        <v>0</v>
      </c>
      <c r="K44" s="169">
        <v>0</v>
      </c>
      <c r="L44" s="169">
        <v>0</v>
      </c>
      <c r="M44" s="169">
        <v>0</v>
      </c>
      <c r="N44" s="169">
        <v>0</v>
      </c>
      <c r="O44" s="241"/>
      <c r="P44" s="241"/>
      <c r="Q44" s="201"/>
      <c r="R44" s="201"/>
      <c r="S44" s="201"/>
      <c r="T44" s="201"/>
      <c r="U44" s="201"/>
      <c r="V44" s="201"/>
      <c r="W44" s="201"/>
      <c r="X44" s="201"/>
      <c r="Y44" s="3"/>
    </row>
    <row r="45" spans="1:25" ht="22.5" customHeight="1">
      <c r="A45" s="224"/>
      <c r="B45" s="221" t="s">
        <v>203</v>
      </c>
      <c r="C45" s="224">
        <v>2020</v>
      </c>
      <c r="D45" s="224">
        <v>2026</v>
      </c>
      <c r="E45" s="221" t="s">
        <v>47</v>
      </c>
      <c r="F45" s="47" t="s">
        <v>36</v>
      </c>
      <c r="G45" s="48">
        <f t="shared" si="6"/>
        <v>8000</v>
      </c>
      <c r="H45" s="49">
        <f>H46+H47</f>
        <v>0</v>
      </c>
      <c r="I45" s="49">
        <f t="shared" ref="I45:N45" si="11">I46+I47</f>
        <v>8000</v>
      </c>
      <c r="J45" s="49">
        <f t="shared" si="11"/>
        <v>0</v>
      </c>
      <c r="K45" s="49">
        <f t="shared" si="11"/>
        <v>0</v>
      </c>
      <c r="L45" s="49">
        <f t="shared" si="11"/>
        <v>0</v>
      </c>
      <c r="M45" s="49">
        <f t="shared" si="11"/>
        <v>0</v>
      </c>
      <c r="N45" s="49">
        <f t="shared" si="11"/>
        <v>0</v>
      </c>
      <c r="O45" s="241" t="s">
        <v>142</v>
      </c>
      <c r="P45" s="241" t="s">
        <v>68</v>
      </c>
      <c r="Q45" s="199"/>
      <c r="R45" s="199"/>
      <c r="S45" s="199">
        <v>100</v>
      </c>
      <c r="T45" s="199"/>
      <c r="U45" s="199"/>
      <c r="V45" s="199"/>
      <c r="W45" s="199"/>
      <c r="X45" s="199"/>
      <c r="Y45" s="3"/>
    </row>
    <row r="46" spans="1:25" ht="50.25" customHeight="1">
      <c r="A46" s="225"/>
      <c r="B46" s="222"/>
      <c r="C46" s="225"/>
      <c r="D46" s="225"/>
      <c r="E46" s="222"/>
      <c r="F46" s="47" t="s">
        <v>41</v>
      </c>
      <c r="G46" s="51">
        <f t="shared" si="6"/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15">
        <v>0</v>
      </c>
      <c r="N46" s="49">
        <v>0</v>
      </c>
      <c r="O46" s="241"/>
      <c r="P46" s="241"/>
      <c r="Q46" s="200"/>
      <c r="R46" s="200"/>
      <c r="S46" s="200"/>
      <c r="T46" s="200"/>
      <c r="U46" s="200"/>
      <c r="V46" s="200"/>
      <c r="W46" s="200"/>
      <c r="X46" s="200"/>
      <c r="Y46" s="3"/>
    </row>
    <row r="47" spans="1:25" ht="50.25" customHeight="1">
      <c r="A47" s="226"/>
      <c r="B47" s="223"/>
      <c r="C47" s="226"/>
      <c r="D47" s="226"/>
      <c r="E47" s="223"/>
      <c r="F47" s="47" t="s">
        <v>42</v>
      </c>
      <c r="G47" s="48">
        <f t="shared" si="6"/>
        <v>8000</v>
      </c>
      <c r="H47" s="130">
        <v>0</v>
      </c>
      <c r="I47" s="49">
        <v>8000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241"/>
      <c r="P47" s="241"/>
      <c r="Q47" s="201"/>
      <c r="R47" s="201"/>
      <c r="S47" s="201"/>
      <c r="T47" s="201"/>
      <c r="U47" s="201"/>
      <c r="V47" s="201"/>
      <c r="W47" s="201"/>
      <c r="X47" s="201"/>
      <c r="Y47" s="3"/>
    </row>
    <row r="48" spans="1:25" ht="15.6" customHeight="1">
      <c r="A48" s="227"/>
      <c r="B48" s="221" t="s">
        <v>75</v>
      </c>
      <c r="C48" s="237">
        <v>2020</v>
      </c>
      <c r="D48" s="237">
        <v>2026</v>
      </c>
      <c r="E48" s="237" t="s">
        <v>43</v>
      </c>
      <c r="F48" s="224" t="s">
        <v>43</v>
      </c>
      <c r="G48" s="238" t="s">
        <v>43</v>
      </c>
      <c r="H48" s="238" t="s">
        <v>43</v>
      </c>
      <c r="I48" s="238" t="s">
        <v>43</v>
      </c>
      <c r="J48" s="238" t="s">
        <v>43</v>
      </c>
      <c r="K48" s="238" t="s">
        <v>43</v>
      </c>
      <c r="L48" s="45" t="s">
        <v>18</v>
      </c>
      <c r="M48" s="238" t="s">
        <v>43</v>
      </c>
      <c r="N48" s="238" t="s">
        <v>43</v>
      </c>
      <c r="O48" s="199" t="s">
        <v>55</v>
      </c>
      <c r="P48" s="199" t="s">
        <v>55</v>
      </c>
      <c r="Q48" s="199" t="s">
        <v>55</v>
      </c>
      <c r="R48" s="199" t="s">
        <v>55</v>
      </c>
      <c r="S48" s="199" t="s">
        <v>55</v>
      </c>
      <c r="T48" s="199" t="s">
        <v>55</v>
      </c>
      <c r="U48" s="199" t="s">
        <v>55</v>
      </c>
      <c r="V48" s="199" t="s">
        <v>55</v>
      </c>
      <c r="W48" s="199" t="s">
        <v>55</v>
      </c>
      <c r="X48" s="199" t="s">
        <v>55</v>
      </c>
      <c r="Y48" s="3"/>
    </row>
    <row r="49" spans="1:25">
      <c r="A49" s="227"/>
      <c r="B49" s="222"/>
      <c r="C49" s="237"/>
      <c r="D49" s="237"/>
      <c r="E49" s="237"/>
      <c r="F49" s="239"/>
      <c r="G49" s="239"/>
      <c r="H49" s="239"/>
      <c r="I49" s="239"/>
      <c r="J49" s="239"/>
      <c r="K49" s="239"/>
      <c r="L49" s="52"/>
      <c r="M49" s="239"/>
      <c r="N49" s="239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3"/>
    </row>
    <row r="50" spans="1:25" ht="33.75" customHeight="1">
      <c r="A50" s="227"/>
      <c r="B50" s="223"/>
      <c r="C50" s="237"/>
      <c r="D50" s="237"/>
      <c r="E50" s="237"/>
      <c r="F50" s="240"/>
      <c r="G50" s="240"/>
      <c r="H50" s="240"/>
      <c r="I50" s="240"/>
      <c r="J50" s="240"/>
      <c r="K50" s="240"/>
      <c r="L50" s="53"/>
      <c r="M50" s="240"/>
      <c r="N50" s="240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3"/>
    </row>
    <row r="51" spans="1:25" ht="15.75" customHeight="1">
      <c r="A51" s="227"/>
      <c r="B51" s="227" t="s">
        <v>48</v>
      </c>
      <c r="C51" s="237">
        <v>2020</v>
      </c>
      <c r="D51" s="237">
        <v>2026</v>
      </c>
      <c r="E51" s="227" t="s">
        <v>49</v>
      </c>
      <c r="F51" s="47" t="s">
        <v>36</v>
      </c>
      <c r="G51" s="17">
        <f t="shared" ref="G51:N51" si="12">G52+G53</f>
        <v>184338738.13999996</v>
      </c>
      <c r="H51" s="54">
        <f t="shared" si="12"/>
        <v>32115847.699999999</v>
      </c>
      <c r="I51" s="54">
        <f t="shared" si="12"/>
        <v>31696031.449999996</v>
      </c>
      <c r="J51" s="54">
        <f t="shared" si="12"/>
        <v>29088393.07</v>
      </c>
      <c r="K51" s="54">
        <f t="shared" si="12"/>
        <v>29040114.359999999</v>
      </c>
      <c r="L51" s="54">
        <f t="shared" si="12"/>
        <v>20799450.52</v>
      </c>
      <c r="M51" s="54">
        <f t="shared" si="12"/>
        <v>20799450.52</v>
      </c>
      <c r="N51" s="54">
        <f t="shared" si="12"/>
        <v>20799450.52</v>
      </c>
      <c r="O51" s="199" t="s">
        <v>55</v>
      </c>
      <c r="P51" s="199" t="s">
        <v>55</v>
      </c>
      <c r="Q51" s="199" t="s">
        <v>55</v>
      </c>
      <c r="R51" s="199" t="s">
        <v>55</v>
      </c>
      <c r="S51" s="199" t="s">
        <v>55</v>
      </c>
      <c r="T51" s="199" t="s">
        <v>55</v>
      </c>
      <c r="U51" s="199" t="s">
        <v>55</v>
      </c>
      <c r="V51" s="199" t="s">
        <v>55</v>
      </c>
      <c r="W51" s="199" t="s">
        <v>55</v>
      </c>
      <c r="X51" s="199" t="s">
        <v>55</v>
      </c>
      <c r="Y51" s="3"/>
    </row>
    <row r="52" spans="1:25" ht="47.45" customHeight="1">
      <c r="A52" s="227"/>
      <c r="B52" s="227"/>
      <c r="C52" s="237"/>
      <c r="D52" s="237"/>
      <c r="E52" s="227"/>
      <c r="F52" s="47" t="s">
        <v>41</v>
      </c>
      <c r="G52" s="17">
        <f>SUM(H52:N52)</f>
        <v>177417353.54999995</v>
      </c>
      <c r="H52" s="51">
        <f>H55+H58+H61+H64+H67+H70+H73+H76+H79+H97+H82+H85+H88+H91+H103+H94+H100</f>
        <v>27261441.259999998</v>
      </c>
      <c r="I52" s="51">
        <f t="shared" ref="I52:N52" si="13">I55+I58+I61+I64+I67+I70+I73+I76+I79+I97+I82+I85+I88+I91+I103+I94+I100</f>
        <v>30821034.869999997</v>
      </c>
      <c r="J52" s="51">
        <f t="shared" si="13"/>
        <v>28831079</v>
      </c>
      <c r="K52" s="51">
        <f t="shared" si="13"/>
        <v>28831079</v>
      </c>
      <c r="L52" s="51">
        <f t="shared" si="13"/>
        <v>20557573.140000001</v>
      </c>
      <c r="M52" s="51">
        <f t="shared" si="13"/>
        <v>20557573.140000001</v>
      </c>
      <c r="N52" s="51">
        <f t="shared" si="13"/>
        <v>20557573.140000001</v>
      </c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3"/>
    </row>
    <row r="53" spans="1:25" ht="38.25" customHeight="1">
      <c r="A53" s="227"/>
      <c r="B53" s="227"/>
      <c r="C53" s="237"/>
      <c r="D53" s="237"/>
      <c r="E53" s="227"/>
      <c r="F53" s="47" t="s">
        <v>42</v>
      </c>
      <c r="G53" s="17">
        <f>SUM(H53:N53)</f>
        <v>6921384.5900000008</v>
      </c>
      <c r="H53" s="51">
        <f>H56+H59+H62+H65+H68+H71+H74+H77+H80+H98+H83+H86+H89+H92+H104+H95+H101</f>
        <v>4854406.4400000004</v>
      </c>
      <c r="I53" s="51">
        <f t="shared" ref="I53:N53" si="14">I56+I59+I62+I65+I68+I71+I74+I77+I80+I98+I83+I86+I89+I92+I104+I95+I101</f>
        <v>874996.58000000007</v>
      </c>
      <c r="J53" s="51">
        <f t="shared" si="14"/>
        <v>257314.07</v>
      </c>
      <c r="K53" s="51">
        <f t="shared" si="14"/>
        <v>209035.36</v>
      </c>
      <c r="L53" s="51">
        <f t="shared" si="14"/>
        <v>241877.38</v>
      </c>
      <c r="M53" s="51">
        <f t="shared" si="14"/>
        <v>241877.38</v>
      </c>
      <c r="N53" s="51">
        <f t="shared" si="14"/>
        <v>241877.38</v>
      </c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3"/>
    </row>
    <row r="54" spans="1:25" ht="17.45" customHeight="1">
      <c r="A54" s="227"/>
      <c r="B54" s="227" t="s">
        <v>4</v>
      </c>
      <c r="C54" s="237">
        <v>2020</v>
      </c>
      <c r="D54" s="237">
        <v>2026</v>
      </c>
      <c r="E54" s="227" t="s">
        <v>44</v>
      </c>
      <c r="F54" s="47" t="s">
        <v>36</v>
      </c>
      <c r="G54" s="51">
        <f t="shared" ref="G54:N54" si="15">G55+G56</f>
        <v>91301762.569999993</v>
      </c>
      <c r="H54" s="17">
        <f t="shared" si="15"/>
        <v>14856665.279999999</v>
      </c>
      <c r="I54" s="51">
        <f t="shared" si="15"/>
        <v>16338043.869999999</v>
      </c>
      <c r="J54" s="51">
        <f t="shared" si="15"/>
        <v>15150947</v>
      </c>
      <c r="K54" s="51">
        <f t="shared" si="15"/>
        <v>15150947</v>
      </c>
      <c r="L54" s="51">
        <f t="shared" si="15"/>
        <v>9935053.1400000006</v>
      </c>
      <c r="M54" s="51">
        <f t="shared" si="15"/>
        <v>9935053.1400000006</v>
      </c>
      <c r="N54" s="51">
        <f t="shared" si="15"/>
        <v>9935053.1400000006</v>
      </c>
      <c r="O54" s="234" t="s">
        <v>79</v>
      </c>
      <c r="P54" s="234" t="s">
        <v>68</v>
      </c>
      <c r="Q54" s="199"/>
      <c r="R54" s="199">
        <v>100</v>
      </c>
      <c r="S54" s="199">
        <v>100</v>
      </c>
      <c r="T54" s="199">
        <v>100</v>
      </c>
      <c r="U54" s="199">
        <v>100</v>
      </c>
      <c r="V54" s="199">
        <v>100</v>
      </c>
      <c r="W54" s="199">
        <v>100</v>
      </c>
      <c r="X54" s="199">
        <v>100</v>
      </c>
      <c r="Y54" s="3"/>
    </row>
    <row r="55" spans="1:25" ht="49.15" customHeight="1">
      <c r="A55" s="227"/>
      <c r="B55" s="227"/>
      <c r="C55" s="237"/>
      <c r="D55" s="237"/>
      <c r="E55" s="227"/>
      <c r="F55" s="47" t="s">
        <v>41</v>
      </c>
      <c r="G55" s="51">
        <f>SUM(H55:N55)</f>
        <v>91301762.569999993</v>
      </c>
      <c r="H55" s="50">
        <v>14856665.279999999</v>
      </c>
      <c r="I55" s="50">
        <v>16338043.869999999</v>
      </c>
      <c r="J55" s="57">
        <v>15150947</v>
      </c>
      <c r="K55" s="20">
        <v>15150947</v>
      </c>
      <c r="L55" s="57">
        <v>9935053.1400000006</v>
      </c>
      <c r="M55" s="20">
        <v>9935053.1400000006</v>
      </c>
      <c r="N55" s="57">
        <v>9935053.1400000006</v>
      </c>
      <c r="O55" s="235"/>
      <c r="P55" s="235"/>
      <c r="Q55" s="200"/>
      <c r="R55" s="200"/>
      <c r="S55" s="200"/>
      <c r="T55" s="200"/>
      <c r="U55" s="200"/>
      <c r="V55" s="200"/>
      <c r="W55" s="200"/>
      <c r="X55" s="200"/>
      <c r="Y55" s="3"/>
    </row>
    <row r="56" spans="1:25" ht="59.25" customHeight="1">
      <c r="A56" s="227"/>
      <c r="B56" s="227"/>
      <c r="C56" s="237"/>
      <c r="D56" s="237"/>
      <c r="E56" s="227"/>
      <c r="F56" s="47" t="s">
        <v>42</v>
      </c>
      <c r="G56" s="51">
        <f>SUM(H56:N56)</f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236"/>
      <c r="P56" s="236"/>
      <c r="Q56" s="201"/>
      <c r="R56" s="201"/>
      <c r="S56" s="201"/>
      <c r="T56" s="201"/>
      <c r="U56" s="201"/>
      <c r="V56" s="201"/>
      <c r="W56" s="201"/>
      <c r="X56" s="201"/>
      <c r="Y56" s="3"/>
    </row>
    <row r="57" spans="1:25" ht="15.75" customHeight="1">
      <c r="A57" s="227"/>
      <c r="B57" s="227" t="s">
        <v>5</v>
      </c>
      <c r="C57" s="237">
        <v>2020</v>
      </c>
      <c r="D57" s="237">
        <v>2026</v>
      </c>
      <c r="E57" s="227" t="s">
        <v>49</v>
      </c>
      <c r="F57" s="47" t="s">
        <v>36</v>
      </c>
      <c r="G57" s="48">
        <f t="shared" ref="G57:N57" si="16">G58+G59</f>
        <v>82943287.980000004</v>
      </c>
      <c r="H57" s="48">
        <f t="shared" si="16"/>
        <v>11960306.98</v>
      </c>
      <c r="I57" s="48">
        <f t="shared" si="16"/>
        <v>13605991</v>
      </c>
      <c r="J57" s="48">
        <f t="shared" si="16"/>
        <v>12983132</v>
      </c>
      <c r="K57" s="48">
        <f t="shared" si="16"/>
        <v>12983132</v>
      </c>
      <c r="L57" s="48">
        <f t="shared" si="16"/>
        <v>10470242</v>
      </c>
      <c r="M57" s="48">
        <f t="shared" si="16"/>
        <v>10470242</v>
      </c>
      <c r="N57" s="48">
        <f t="shared" si="16"/>
        <v>10470242</v>
      </c>
      <c r="O57" s="234" t="s">
        <v>78</v>
      </c>
      <c r="P57" s="234" t="s">
        <v>68</v>
      </c>
      <c r="Q57" s="199">
        <v>100</v>
      </c>
      <c r="R57" s="199">
        <v>100</v>
      </c>
      <c r="S57" s="199">
        <v>100</v>
      </c>
      <c r="T57" s="199">
        <v>100</v>
      </c>
      <c r="U57" s="199">
        <v>100</v>
      </c>
      <c r="V57" s="199">
        <v>100</v>
      </c>
      <c r="W57" s="199">
        <v>100</v>
      </c>
      <c r="X57" s="199">
        <v>100</v>
      </c>
      <c r="Y57" s="3"/>
    </row>
    <row r="58" spans="1:25" ht="47.45" customHeight="1">
      <c r="A58" s="227"/>
      <c r="B58" s="227"/>
      <c r="C58" s="237"/>
      <c r="D58" s="237"/>
      <c r="E58" s="227"/>
      <c r="F58" s="47" t="s">
        <v>41</v>
      </c>
      <c r="G58" s="48">
        <f>SUM(H58:N58)</f>
        <v>82943287.980000004</v>
      </c>
      <c r="H58" s="48">
        <v>11960306.98</v>
      </c>
      <c r="I58" s="48">
        <v>13605991</v>
      </c>
      <c r="J58" s="48">
        <v>12983132</v>
      </c>
      <c r="K58" s="48">
        <v>12983132</v>
      </c>
      <c r="L58" s="48">
        <v>10470242</v>
      </c>
      <c r="M58" s="48">
        <v>10470242</v>
      </c>
      <c r="N58" s="48">
        <v>10470242</v>
      </c>
      <c r="O58" s="235"/>
      <c r="P58" s="247"/>
      <c r="Q58" s="200"/>
      <c r="R58" s="200"/>
      <c r="S58" s="200"/>
      <c r="T58" s="200"/>
      <c r="U58" s="200"/>
      <c r="V58" s="200"/>
      <c r="W58" s="200"/>
      <c r="X58" s="200"/>
      <c r="Y58" s="3"/>
    </row>
    <row r="59" spans="1:25" ht="51.75" customHeight="1">
      <c r="A59" s="227"/>
      <c r="B59" s="227"/>
      <c r="C59" s="237"/>
      <c r="D59" s="237"/>
      <c r="E59" s="227"/>
      <c r="F59" s="47" t="s">
        <v>42</v>
      </c>
      <c r="G59" s="48">
        <f>SUM(H59:N59)</f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/>
      <c r="O59" s="236"/>
      <c r="P59" s="248"/>
      <c r="Q59" s="201"/>
      <c r="R59" s="201"/>
      <c r="S59" s="201"/>
      <c r="T59" s="201"/>
      <c r="U59" s="201"/>
      <c r="V59" s="201"/>
      <c r="W59" s="201"/>
      <c r="X59" s="201"/>
      <c r="Y59" s="3"/>
    </row>
    <row r="60" spans="1:25" ht="19.5" customHeight="1">
      <c r="A60" s="221"/>
      <c r="B60" s="221" t="s">
        <v>6</v>
      </c>
      <c r="C60" s="237">
        <v>2020</v>
      </c>
      <c r="D60" s="237">
        <v>2026</v>
      </c>
      <c r="E60" s="227" t="s">
        <v>49</v>
      </c>
      <c r="F60" s="71" t="s">
        <v>36</v>
      </c>
      <c r="G60" s="15">
        <f>G62</f>
        <v>1460383.1800000002</v>
      </c>
      <c r="H60" s="15">
        <f t="shared" ref="H60:M60" si="17">H61+H62</f>
        <v>205729.01</v>
      </c>
      <c r="I60" s="15">
        <f t="shared" si="17"/>
        <v>223095.17</v>
      </c>
      <c r="J60" s="15">
        <f t="shared" si="17"/>
        <v>208468</v>
      </c>
      <c r="K60" s="15">
        <f t="shared" si="17"/>
        <v>208778</v>
      </c>
      <c r="L60" s="15">
        <v>183476.75</v>
      </c>
      <c r="M60" s="15">
        <f t="shared" si="17"/>
        <v>204771</v>
      </c>
      <c r="N60" s="15">
        <f>N61+N62</f>
        <v>204771</v>
      </c>
      <c r="O60" s="221" t="s">
        <v>80</v>
      </c>
      <c r="P60" s="221" t="s">
        <v>77</v>
      </c>
      <c r="Q60" s="224">
        <v>168</v>
      </c>
      <c r="R60" s="224">
        <v>24</v>
      </c>
      <c r="S60" s="224">
        <v>24</v>
      </c>
      <c r="T60" s="224">
        <v>24</v>
      </c>
      <c r="U60" s="224">
        <v>24</v>
      </c>
      <c r="V60" s="224">
        <v>24</v>
      </c>
      <c r="W60" s="224">
        <v>24</v>
      </c>
      <c r="X60" s="224">
        <v>24</v>
      </c>
      <c r="Y60" s="3"/>
    </row>
    <row r="61" spans="1:25" ht="66.75" customHeight="1">
      <c r="A61" s="222"/>
      <c r="B61" s="222"/>
      <c r="C61" s="237"/>
      <c r="D61" s="237"/>
      <c r="E61" s="227"/>
      <c r="F61" s="71" t="s">
        <v>41</v>
      </c>
      <c r="G61" s="15">
        <f>SUM(H61:N61)</f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222"/>
      <c r="P61" s="222"/>
      <c r="Q61" s="225"/>
      <c r="R61" s="225"/>
      <c r="S61" s="225"/>
      <c r="T61" s="225"/>
      <c r="U61" s="225"/>
      <c r="V61" s="225"/>
      <c r="W61" s="225"/>
      <c r="X61" s="225"/>
      <c r="Y61" s="3"/>
    </row>
    <row r="62" spans="1:25" ht="48.75" customHeight="1">
      <c r="A62" s="223"/>
      <c r="B62" s="223"/>
      <c r="C62" s="237"/>
      <c r="D62" s="237"/>
      <c r="E62" s="227"/>
      <c r="F62" s="71" t="s">
        <v>42</v>
      </c>
      <c r="G62" s="15">
        <f>SUM(H62:N62)</f>
        <v>1460383.1800000002</v>
      </c>
      <c r="H62" s="15">
        <v>205729.01</v>
      </c>
      <c r="I62" s="15">
        <v>223095.17</v>
      </c>
      <c r="J62" s="15">
        <v>208468</v>
      </c>
      <c r="K62" s="15">
        <v>208778</v>
      </c>
      <c r="L62" s="15">
        <v>204771</v>
      </c>
      <c r="M62" s="15">
        <v>204771</v>
      </c>
      <c r="N62" s="15">
        <v>204771</v>
      </c>
      <c r="O62" s="223"/>
      <c r="P62" s="223"/>
      <c r="Q62" s="226"/>
      <c r="R62" s="226"/>
      <c r="S62" s="226"/>
      <c r="T62" s="226"/>
      <c r="U62" s="226"/>
      <c r="V62" s="226"/>
      <c r="W62" s="226"/>
      <c r="X62" s="226"/>
      <c r="Y62" s="3"/>
    </row>
    <row r="63" spans="1:25" ht="26.25" customHeight="1">
      <c r="A63" s="46"/>
      <c r="B63" s="221" t="s">
        <v>7</v>
      </c>
      <c r="C63" s="237">
        <v>2020</v>
      </c>
      <c r="D63" s="237">
        <v>2026</v>
      </c>
      <c r="E63" s="227" t="s">
        <v>49</v>
      </c>
      <c r="F63" s="47" t="s">
        <v>36</v>
      </c>
      <c r="G63" s="15">
        <f>G65+G64</f>
        <v>60000</v>
      </c>
      <c r="H63" s="15">
        <f t="shared" ref="H63:M63" si="18">H64+H65</f>
        <v>0</v>
      </c>
      <c r="I63" s="15">
        <f t="shared" si="18"/>
        <v>60000</v>
      </c>
      <c r="J63" s="15">
        <f t="shared" si="18"/>
        <v>0</v>
      </c>
      <c r="K63" s="15">
        <f t="shared" si="18"/>
        <v>0</v>
      </c>
      <c r="L63" s="15">
        <f t="shared" si="18"/>
        <v>0</v>
      </c>
      <c r="M63" s="15">
        <f t="shared" si="18"/>
        <v>0</v>
      </c>
      <c r="N63" s="15">
        <f>N64+N65</f>
        <v>0</v>
      </c>
      <c r="O63" s="234" t="s">
        <v>105</v>
      </c>
      <c r="P63" s="234" t="s">
        <v>96</v>
      </c>
      <c r="Q63" s="199">
        <v>100</v>
      </c>
      <c r="R63" s="199" t="s">
        <v>55</v>
      </c>
      <c r="S63" s="199">
        <v>100</v>
      </c>
      <c r="T63" s="199" t="s">
        <v>55</v>
      </c>
      <c r="U63" s="199" t="s">
        <v>55</v>
      </c>
      <c r="V63" s="199" t="s">
        <v>55</v>
      </c>
      <c r="W63" s="199" t="s">
        <v>55</v>
      </c>
      <c r="X63" s="199" t="s">
        <v>55</v>
      </c>
      <c r="Y63" s="3"/>
    </row>
    <row r="64" spans="1:25" ht="48.75" customHeight="1">
      <c r="A64" s="46"/>
      <c r="B64" s="222"/>
      <c r="C64" s="237"/>
      <c r="D64" s="237"/>
      <c r="E64" s="227"/>
      <c r="F64" s="47" t="s">
        <v>41</v>
      </c>
      <c r="G64" s="15">
        <f>SUM(H64:N64)</f>
        <v>60000</v>
      </c>
      <c r="H64" s="49">
        <v>0</v>
      </c>
      <c r="I64" s="49">
        <v>60000</v>
      </c>
      <c r="J64" s="49">
        <v>0</v>
      </c>
      <c r="K64" s="49">
        <v>0</v>
      </c>
      <c r="L64" s="15">
        <v>0</v>
      </c>
      <c r="M64" s="49">
        <v>0</v>
      </c>
      <c r="N64" s="49">
        <v>0</v>
      </c>
      <c r="O64" s="247"/>
      <c r="P64" s="247"/>
      <c r="Q64" s="200"/>
      <c r="R64" s="200"/>
      <c r="S64" s="200"/>
      <c r="T64" s="200"/>
      <c r="U64" s="200"/>
      <c r="V64" s="200"/>
      <c r="W64" s="200"/>
      <c r="X64" s="200"/>
      <c r="Y64" s="3"/>
    </row>
    <row r="65" spans="1:25" ht="48.75" customHeight="1">
      <c r="A65" s="46"/>
      <c r="B65" s="223"/>
      <c r="C65" s="237"/>
      <c r="D65" s="237"/>
      <c r="E65" s="227"/>
      <c r="F65" s="47" t="s">
        <v>42</v>
      </c>
      <c r="G65" s="15">
        <f>SUM(H65:N65)</f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248"/>
      <c r="P65" s="248"/>
      <c r="Q65" s="201"/>
      <c r="R65" s="201"/>
      <c r="S65" s="201"/>
      <c r="T65" s="201"/>
      <c r="U65" s="201"/>
      <c r="V65" s="201"/>
      <c r="W65" s="201"/>
      <c r="X65" s="201"/>
      <c r="Y65" s="3"/>
    </row>
    <row r="66" spans="1:25" ht="16.5" customHeight="1">
      <c r="A66" s="46"/>
      <c r="B66" s="221" t="s">
        <v>8</v>
      </c>
      <c r="C66" s="237">
        <v>2020</v>
      </c>
      <c r="D66" s="237">
        <v>2026</v>
      </c>
      <c r="E66" s="227" t="s">
        <v>49</v>
      </c>
      <c r="F66" s="47" t="s">
        <v>36</v>
      </c>
      <c r="G66" s="15">
        <f>G67+G68</f>
        <v>161460.89000000001</v>
      </c>
      <c r="H66" s="15">
        <f t="shared" ref="H66:N66" si="19">H67+H68</f>
        <v>393.11</v>
      </c>
      <c r="I66" s="15">
        <f t="shared" si="19"/>
        <v>645.21</v>
      </c>
      <c r="J66" s="15">
        <f t="shared" si="19"/>
        <v>48846.07</v>
      </c>
      <c r="K66" s="15">
        <f t="shared" si="19"/>
        <v>257.36</v>
      </c>
      <c r="L66" s="15">
        <f t="shared" si="19"/>
        <v>37106.379999999997</v>
      </c>
      <c r="M66" s="15">
        <f t="shared" si="19"/>
        <v>37106.379999999997</v>
      </c>
      <c r="N66" s="15">
        <f t="shared" si="19"/>
        <v>37106.379999999997</v>
      </c>
      <c r="O66" s="234" t="s">
        <v>106</v>
      </c>
      <c r="P66" s="234" t="s">
        <v>96</v>
      </c>
      <c r="Q66" s="199">
        <v>100</v>
      </c>
      <c r="R66" s="199">
        <v>100</v>
      </c>
      <c r="S66" s="199">
        <v>100</v>
      </c>
      <c r="T66" s="199">
        <v>100</v>
      </c>
      <c r="U66" s="199">
        <v>100</v>
      </c>
      <c r="V66" s="199">
        <v>100</v>
      </c>
      <c r="W66" s="199">
        <v>100</v>
      </c>
      <c r="X66" s="199">
        <v>100</v>
      </c>
      <c r="Y66" s="3"/>
    </row>
    <row r="67" spans="1:25" ht="48.75" customHeight="1">
      <c r="A67" s="46"/>
      <c r="B67" s="222"/>
      <c r="C67" s="237"/>
      <c r="D67" s="237"/>
      <c r="E67" s="227"/>
      <c r="F67" s="47" t="s">
        <v>41</v>
      </c>
      <c r="G67" s="15">
        <f>SUM(H67:N67)</f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247"/>
      <c r="P67" s="247"/>
      <c r="Q67" s="200"/>
      <c r="R67" s="200"/>
      <c r="S67" s="200"/>
      <c r="T67" s="200"/>
      <c r="U67" s="200"/>
      <c r="V67" s="200"/>
      <c r="W67" s="200"/>
      <c r="X67" s="200"/>
      <c r="Y67" s="3"/>
    </row>
    <row r="68" spans="1:25" ht="48.75" customHeight="1">
      <c r="A68" s="46"/>
      <c r="B68" s="223"/>
      <c r="C68" s="237"/>
      <c r="D68" s="237"/>
      <c r="E68" s="227"/>
      <c r="F68" s="47" t="s">
        <v>42</v>
      </c>
      <c r="G68" s="15">
        <f>SUM(H68:N68)</f>
        <v>161460.89000000001</v>
      </c>
      <c r="H68" s="49">
        <v>393.11</v>
      </c>
      <c r="I68" s="49">
        <v>645.21</v>
      </c>
      <c r="J68" s="49">
        <v>48846.07</v>
      </c>
      <c r="K68" s="49">
        <v>257.36</v>
      </c>
      <c r="L68" s="49">
        <v>37106.379999999997</v>
      </c>
      <c r="M68" s="49">
        <v>37106.379999999997</v>
      </c>
      <c r="N68" s="49">
        <v>37106.379999999997</v>
      </c>
      <c r="O68" s="248"/>
      <c r="P68" s="248"/>
      <c r="Q68" s="201"/>
      <c r="R68" s="201"/>
      <c r="S68" s="201"/>
      <c r="T68" s="201"/>
      <c r="U68" s="201"/>
      <c r="V68" s="201"/>
      <c r="W68" s="201"/>
      <c r="X68" s="201"/>
      <c r="Y68" s="3"/>
    </row>
    <row r="69" spans="1:25" ht="21" customHeight="1">
      <c r="A69" s="46"/>
      <c r="B69" s="221" t="s">
        <v>199</v>
      </c>
      <c r="C69" s="237">
        <v>2020</v>
      </c>
      <c r="D69" s="237">
        <v>2026</v>
      </c>
      <c r="E69" s="221" t="s">
        <v>113</v>
      </c>
      <c r="F69" s="47" t="s">
        <v>36</v>
      </c>
      <c r="G69" s="15">
        <f>G71+G70</f>
        <v>80000</v>
      </c>
      <c r="H69" s="15">
        <f t="shared" ref="H69:M69" si="20">H70+H71</f>
        <v>50000</v>
      </c>
      <c r="I69" s="15">
        <f t="shared" si="20"/>
        <v>30000</v>
      </c>
      <c r="J69" s="15">
        <f t="shared" si="20"/>
        <v>0</v>
      </c>
      <c r="K69" s="15">
        <f t="shared" si="20"/>
        <v>0</v>
      </c>
      <c r="L69" s="15">
        <f t="shared" si="20"/>
        <v>0</v>
      </c>
      <c r="M69" s="15">
        <f t="shared" si="20"/>
        <v>0</v>
      </c>
      <c r="N69" s="15">
        <f>N70+N71</f>
        <v>0</v>
      </c>
      <c r="O69" s="234" t="s">
        <v>109</v>
      </c>
      <c r="P69" s="234" t="s">
        <v>96</v>
      </c>
      <c r="Q69" s="199">
        <v>100</v>
      </c>
      <c r="R69" s="199">
        <v>100</v>
      </c>
      <c r="S69" s="199">
        <v>100</v>
      </c>
      <c r="T69" s="199">
        <v>100</v>
      </c>
      <c r="U69" s="199">
        <v>100</v>
      </c>
      <c r="V69" s="199">
        <v>100</v>
      </c>
      <c r="W69" s="199">
        <v>100</v>
      </c>
      <c r="X69" s="199">
        <v>100</v>
      </c>
      <c r="Y69" s="3"/>
    </row>
    <row r="70" spans="1:25" ht="48.75" customHeight="1">
      <c r="A70" s="46"/>
      <c r="B70" s="222"/>
      <c r="C70" s="237"/>
      <c r="D70" s="237"/>
      <c r="E70" s="222"/>
      <c r="F70" s="47" t="s">
        <v>41</v>
      </c>
      <c r="G70" s="15">
        <f>SUM(H70:N70)</f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247"/>
      <c r="P70" s="247"/>
      <c r="Q70" s="200"/>
      <c r="R70" s="200"/>
      <c r="S70" s="200"/>
      <c r="T70" s="200"/>
      <c r="U70" s="200"/>
      <c r="V70" s="200"/>
      <c r="W70" s="200"/>
      <c r="X70" s="200"/>
      <c r="Y70" s="3"/>
    </row>
    <row r="71" spans="1:25" ht="48.75" customHeight="1">
      <c r="A71" s="46"/>
      <c r="B71" s="223"/>
      <c r="C71" s="237"/>
      <c r="D71" s="237"/>
      <c r="E71" s="223"/>
      <c r="F71" s="47" t="s">
        <v>42</v>
      </c>
      <c r="G71" s="15">
        <f>SUM(H71:N71)</f>
        <v>80000</v>
      </c>
      <c r="H71" s="15">
        <v>50000</v>
      </c>
      <c r="I71" s="15">
        <v>30000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248"/>
      <c r="P71" s="248"/>
      <c r="Q71" s="201"/>
      <c r="R71" s="201"/>
      <c r="S71" s="201"/>
      <c r="T71" s="201"/>
      <c r="U71" s="201"/>
      <c r="V71" s="201"/>
      <c r="W71" s="201"/>
      <c r="X71" s="201"/>
      <c r="Y71" s="3"/>
    </row>
    <row r="72" spans="1:25" ht="48.75" customHeight="1">
      <c r="A72" s="46"/>
      <c r="B72" s="221" t="s">
        <v>9</v>
      </c>
      <c r="C72" s="237">
        <v>2020</v>
      </c>
      <c r="D72" s="237">
        <v>2026</v>
      </c>
      <c r="E72" s="221" t="s">
        <v>113</v>
      </c>
      <c r="F72" s="47" t="s">
        <v>36</v>
      </c>
      <c r="G72" s="15">
        <f>G74+G73</f>
        <v>2657490</v>
      </c>
      <c r="H72" s="15">
        <f t="shared" ref="H72:M72" si="21">H73+H74</f>
        <v>857490</v>
      </c>
      <c r="I72" s="15">
        <f t="shared" si="21"/>
        <v>450000</v>
      </c>
      <c r="J72" s="15">
        <f t="shared" si="21"/>
        <v>450000</v>
      </c>
      <c r="K72" s="15">
        <f t="shared" si="21"/>
        <v>450000</v>
      </c>
      <c r="L72" s="15">
        <f t="shared" si="21"/>
        <v>150000</v>
      </c>
      <c r="M72" s="15">
        <f t="shared" si="21"/>
        <v>150000</v>
      </c>
      <c r="N72" s="15">
        <f>N73+N74</f>
        <v>150000</v>
      </c>
      <c r="O72" s="234" t="s">
        <v>117</v>
      </c>
      <c r="P72" s="234" t="s">
        <v>96</v>
      </c>
      <c r="Q72" s="199">
        <v>100</v>
      </c>
      <c r="R72" s="199">
        <v>100</v>
      </c>
      <c r="S72" s="199">
        <v>100</v>
      </c>
      <c r="T72" s="199">
        <v>100</v>
      </c>
      <c r="U72" s="199">
        <v>100</v>
      </c>
      <c r="V72" s="199">
        <v>100</v>
      </c>
      <c r="W72" s="199">
        <v>100</v>
      </c>
      <c r="X72" s="199">
        <v>100</v>
      </c>
      <c r="Y72" s="3"/>
    </row>
    <row r="73" spans="1:25" ht="48.75" customHeight="1">
      <c r="A73" s="46"/>
      <c r="B73" s="222"/>
      <c r="C73" s="237"/>
      <c r="D73" s="237"/>
      <c r="E73" s="222"/>
      <c r="F73" s="47" t="s">
        <v>41</v>
      </c>
      <c r="G73" s="15">
        <f>SUM(H73:N73)</f>
        <v>1885749</v>
      </c>
      <c r="H73" s="15">
        <v>85749</v>
      </c>
      <c r="I73" s="15">
        <v>450000</v>
      </c>
      <c r="J73" s="15">
        <v>450000</v>
      </c>
      <c r="K73" s="15">
        <v>450000</v>
      </c>
      <c r="L73" s="15">
        <v>150000</v>
      </c>
      <c r="M73" s="15">
        <v>150000</v>
      </c>
      <c r="N73" s="15">
        <v>150000</v>
      </c>
      <c r="O73" s="247"/>
      <c r="P73" s="247"/>
      <c r="Q73" s="200"/>
      <c r="R73" s="200"/>
      <c r="S73" s="200"/>
      <c r="T73" s="200"/>
      <c r="U73" s="200"/>
      <c r="V73" s="200"/>
      <c r="W73" s="200"/>
      <c r="X73" s="200"/>
      <c r="Y73" s="3"/>
    </row>
    <row r="74" spans="1:25" ht="67.5" customHeight="1">
      <c r="A74" s="46"/>
      <c r="B74" s="223"/>
      <c r="C74" s="237"/>
      <c r="D74" s="237"/>
      <c r="E74" s="223"/>
      <c r="F74" s="47" t="s">
        <v>42</v>
      </c>
      <c r="G74" s="15">
        <f>SUM(H74:N74)</f>
        <v>771741</v>
      </c>
      <c r="H74" s="15">
        <v>771741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248"/>
      <c r="P74" s="248"/>
      <c r="Q74" s="201"/>
      <c r="R74" s="201"/>
      <c r="S74" s="201"/>
      <c r="T74" s="201"/>
      <c r="U74" s="201"/>
      <c r="V74" s="201"/>
      <c r="W74" s="201"/>
      <c r="X74" s="201"/>
      <c r="Y74" s="3"/>
    </row>
    <row r="75" spans="1:25" s="93" customFormat="1" ht="67.5" customHeight="1">
      <c r="A75" s="91"/>
      <c r="B75" s="221" t="s">
        <v>10</v>
      </c>
      <c r="C75" s="237">
        <v>2020</v>
      </c>
      <c r="D75" s="237">
        <v>2026</v>
      </c>
      <c r="E75" s="227" t="s">
        <v>49</v>
      </c>
      <c r="F75" s="47" t="s">
        <v>36</v>
      </c>
      <c r="G75" s="15">
        <f>G77+G76</f>
        <v>966554</v>
      </c>
      <c r="H75" s="15">
        <f>H76+H77</f>
        <v>218720</v>
      </c>
      <c r="I75" s="15">
        <f t="shared" ref="I75:N75" si="22">I76+I77</f>
        <v>247000</v>
      </c>
      <c r="J75" s="15">
        <f t="shared" si="22"/>
        <v>247000</v>
      </c>
      <c r="K75" s="15">
        <f t="shared" si="22"/>
        <v>247000</v>
      </c>
      <c r="L75" s="15">
        <f t="shared" si="22"/>
        <v>2278</v>
      </c>
      <c r="M75" s="15">
        <f t="shared" si="22"/>
        <v>2278</v>
      </c>
      <c r="N75" s="15">
        <f t="shared" si="22"/>
        <v>2278</v>
      </c>
      <c r="O75" s="234" t="s">
        <v>21</v>
      </c>
      <c r="P75" s="234">
        <v>100</v>
      </c>
      <c r="Q75" s="10">
        <v>100</v>
      </c>
      <c r="R75" s="10">
        <v>100</v>
      </c>
      <c r="S75" s="62">
        <v>100</v>
      </c>
      <c r="T75" s="62">
        <v>100</v>
      </c>
      <c r="U75" s="62">
        <v>100</v>
      </c>
      <c r="V75" s="62">
        <v>100</v>
      </c>
      <c r="W75" s="62">
        <v>100</v>
      </c>
      <c r="X75" s="62">
        <v>100</v>
      </c>
      <c r="Y75" s="3"/>
    </row>
    <row r="76" spans="1:25" s="93" customFormat="1" ht="67.5" customHeight="1">
      <c r="A76" s="91"/>
      <c r="B76" s="222"/>
      <c r="C76" s="237"/>
      <c r="D76" s="237"/>
      <c r="E76" s="227"/>
      <c r="F76" s="47" t="s">
        <v>41</v>
      </c>
      <c r="G76" s="15">
        <f>SUM(H76:N76)</f>
        <v>966554</v>
      </c>
      <c r="H76" s="15">
        <v>218720</v>
      </c>
      <c r="I76" s="15">
        <v>247000</v>
      </c>
      <c r="J76" s="15">
        <v>247000</v>
      </c>
      <c r="K76" s="15">
        <v>247000</v>
      </c>
      <c r="L76" s="15">
        <v>2278</v>
      </c>
      <c r="M76" s="15">
        <v>2278</v>
      </c>
      <c r="N76" s="15">
        <v>2278</v>
      </c>
      <c r="O76" s="247"/>
      <c r="P76" s="247"/>
      <c r="Q76" s="13"/>
      <c r="R76" s="13"/>
      <c r="S76" s="13"/>
      <c r="T76" s="13"/>
      <c r="U76" s="13"/>
      <c r="V76" s="13"/>
      <c r="W76" s="13"/>
      <c r="X76" s="13"/>
      <c r="Y76" s="3"/>
    </row>
    <row r="77" spans="1:25" s="93" customFormat="1" ht="67.5" customHeight="1">
      <c r="A77" s="91"/>
      <c r="B77" s="223"/>
      <c r="C77" s="237"/>
      <c r="D77" s="237"/>
      <c r="E77" s="227"/>
      <c r="F77" s="47" t="s">
        <v>42</v>
      </c>
      <c r="G77" s="15">
        <f>SUM(H77:N77)</f>
        <v>0</v>
      </c>
      <c r="H77" s="15"/>
      <c r="I77" s="15"/>
      <c r="J77" s="15"/>
      <c r="K77" s="15"/>
      <c r="L77" s="15"/>
      <c r="M77" s="15"/>
      <c r="N77" s="15"/>
      <c r="O77" s="248"/>
      <c r="P77" s="248"/>
      <c r="Q77" s="14"/>
      <c r="R77" s="14"/>
      <c r="S77" s="14"/>
      <c r="T77" s="14"/>
      <c r="U77" s="14"/>
      <c r="V77" s="14"/>
      <c r="W77" s="14"/>
      <c r="X77" s="14"/>
      <c r="Y77" s="3"/>
    </row>
    <row r="78" spans="1:25" s="93" customFormat="1" ht="19.149999999999999" customHeight="1">
      <c r="A78" s="91"/>
      <c r="B78" s="291" t="s">
        <v>149</v>
      </c>
      <c r="C78" s="237">
        <v>2020</v>
      </c>
      <c r="D78" s="237">
        <v>2026</v>
      </c>
      <c r="E78" s="227" t="s">
        <v>44</v>
      </c>
      <c r="F78" s="92" t="s">
        <v>36</v>
      </c>
      <c r="G78" s="15">
        <f>G80+G79</f>
        <v>554744</v>
      </c>
      <c r="H78" s="15">
        <f>H79+H80</f>
        <v>277372</v>
      </c>
      <c r="I78" s="15">
        <f t="shared" ref="I78:N78" si="23">I79+I80</f>
        <v>277372</v>
      </c>
      <c r="J78" s="15">
        <f t="shared" si="23"/>
        <v>0</v>
      </c>
      <c r="K78" s="15">
        <f t="shared" si="23"/>
        <v>0</v>
      </c>
      <c r="L78" s="15">
        <f t="shared" si="23"/>
        <v>0</v>
      </c>
      <c r="M78" s="15">
        <f t="shared" si="23"/>
        <v>0</v>
      </c>
      <c r="N78" s="15">
        <f t="shared" si="23"/>
        <v>0</v>
      </c>
      <c r="O78" s="234" t="s">
        <v>142</v>
      </c>
      <c r="P78" s="234" t="s">
        <v>96</v>
      </c>
      <c r="Q78" s="199" t="s">
        <v>55</v>
      </c>
      <c r="R78" s="199">
        <v>100</v>
      </c>
      <c r="S78" s="199">
        <v>100</v>
      </c>
      <c r="T78" s="199"/>
      <c r="U78" s="199"/>
      <c r="V78" s="199"/>
      <c r="W78" s="199"/>
      <c r="X78" s="199"/>
      <c r="Y78" s="3"/>
    </row>
    <row r="79" spans="1:25" s="93" customFormat="1" ht="64.900000000000006" customHeight="1">
      <c r="A79" s="91"/>
      <c r="B79" s="292"/>
      <c r="C79" s="237"/>
      <c r="D79" s="237"/>
      <c r="E79" s="227"/>
      <c r="F79" s="92" t="s">
        <v>41</v>
      </c>
      <c r="G79" s="15">
        <f>SUM(H79:N79)</f>
        <v>0</v>
      </c>
      <c r="H79" s="51"/>
      <c r="I79" s="51"/>
      <c r="J79" s="51"/>
      <c r="K79" s="51"/>
      <c r="L79" s="51"/>
      <c r="M79" s="51"/>
      <c r="N79" s="51"/>
      <c r="O79" s="247"/>
      <c r="P79" s="235"/>
      <c r="Q79" s="200"/>
      <c r="R79" s="200"/>
      <c r="S79" s="200"/>
      <c r="T79" s="200"/>
      <c r="U79" s="200"/>
      <c r="V79" s="200"/>
      <c r="W79" s="200"/>
      <c r="X79" s="200"/>
      <c r="Y79" s="3"/>
    </row>
    <row r="80" spans="1:25" s="93" customFormat="1" ht="46.9" customHeight="1">
      <c r="A80" s="91"/>
      <c r="B80" s="293"/>
      <c r="C80" s="237"/>
      <c r="D80" s="237"/>
      <c r="E80" s="227"/>
      <c r="F80" s="92" t="s">
        <v>42</v>
      </c>
      <c r="G80" s="15">
        <f>SUM(H80:N80)</f>
        <v>554744</v>
      </c>
      <c r="H80" s="51">
        <v>277372</v>
      </c>
      <c r="I80" s="51">
        <v>277372</v>
      </c>
      <c r="J80" s="51">
        <v>0</v>
      </c>
      <c r="K80" s="51">
        <v>0</v>
      </c>
      <c r="L80" s="51">
        <v>0</v>
      </c>
      <c r="M80" s="51">
        <v>0</v>
      </c>
      <c r="N80" s="51"/>
      <c r="O80" s="248"/>
      <c r="P80" s="236"/>
      <c r="Q80" s="201"/>
      <c r="R80" s="201"/>
      <c r="S80" s="201"/>
      <c r="T80" s="201"/>
      <c r="U80" s="201"/>
      <c r="V80" s="201"/>
      <c r="W80" s="201"/>
      <c r="X80" s="201"/>
      <c r="Y80" s="3"/>
    </row>
    <row r="81" spans="1:25" s="147" customFormat="1" ht="46.9" customHeight="1">
      <c r="A81" s="138"/>
      <c r="B81" s="221" t="s">
        <v>150</v>
      </c>
      <c r="C81" s="139">
        <v>2020</v>
      </c>
      <c r="D81" s="139">
        <v>2026</v>
      </c>
      <c r="E81" s="224" t="s">
        <v>151</v>
      </c>
      <c r="F81" s="142" t="s">
        <v>36</v>
      </c>
      <c r="G81" s="15">
        <f>G83+G82</f>
        <v>40000</v>
      </c>
      <c r="H81" s="51">
        <f>H82+H83</f>
        <v>40000</v>
      </c>
      <c r="I81" s="51">
        <f t="shared" ref="I81:N81" si="24">I82+I83</f>
        <v>0</v>
      </c>
      <c r="J81" s="51">
        <f t="shared" si="24"/>
        <v>0</v>
      </c>
      <c r="K81" s="51">
        <f t="shared" si="24"/>
        <v>0</v>
      </c>
      <c r="L81" s="51">
        <f t="shared" si="24"/>
        <v>0</v>
      </c>
      <c r="M81" s="51">
        <f t="shared" si="24"/>
        <v>0</v>
      </c>
      <c r="N81" s="51">
        <f t="shared" si="24"/>
        <v>0</v>
      </c>
      <c r="O81" s="143" t="s">
        <v>142</v>
      </c>
      <c r="P81" s="134" t="s">
        <v>96</v>
      </c>
      <c r="Q81" s="134" t="s">
        <v>55</v>
      </c>
      <c r="R81" s="134">
        <v>100</v>
      </c>
      <c r="S81" s="134"/>
      <c r="T81" s="134"/>
      <c r="U81" s="134"/>
      <c r="V81" s="134"/>
      <c r="W81" s="134"/>
      <c r="X81" s="134"/>
      <c r="Y81" s="3"/>
    </row>
    <row r="82" spans="1:25" s="147" customFormat="1" ht="46.9" customHeight="1">
      <c r="A82" s="138"/>
      <c r="B82" s="222"/>
      <c r="C82" s="140"/>
      <c r="D82" s="140"/>
      <c r="E82" s="225"/>
      <c r="F82" s="142" t="s">
        <v>41</v>
      </c>
      <c r="G82" s="15">
        <f>SUM(H82:N82)</f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144"/>
      <c r="P82" s="136"/>
      <c r="Q82" s="136"/>
      <c r="R82" s="136"/>
      <c r="S82" s="136"/>
      <c r="T82" s="136"/>
      <c r="U82" s="136"/>
      <c r="V82" s="136"/>
      <c r="W82" s="136"/>
      <c r="X82" s="136"/>
      <c r="Y82" s="3"/>
    </row>
    <row r="83" spans="1:25" s="147" customFormat="1" ht="46.9" customHeight="1">
      <c r="A83" s="138"/>
      <c r="B83" s="223"/>
      <c r="C83" s="141"/>
      <c r="D83" s="141"/>
      <c r="E83" s="226"/>
      <c r="F83" s="142" t="s">
        <v>42</v>
      </c>
      <c r="G83" s="15">
        <f>SUM(H83:N83)</f>
        <v>40000</v>
      </c>
      <c r="H83" s="51">
        <v>40000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145"/>
      <c r="P83" s="137"/>
      <c r="Q83" s="137"/>
      <c r="R83" s="137"/>
      <c r="S83" s="137"/>
      <c r="T83" s="137"/>
      <c r="U83" s="137"/>
      <c r="V83" s="137"/>
      <c r="W83" s="137"/>
      <c r="X83" s="137"/>
      <c r="Y83" s="3"/>
    </row>
    <row r="84" spans="1:25" s="156" customFormat="1" ht="46.9" customHeight="1">
      <c r="A84" s="151"/>
      <c r="B84" s="221" t="s">
        <v>190</v>
      </c>
      <c r="C84" s="224">
        <v>2020</v>
      </c>
      <c r="D84" s="224">
        <v>2026</v>
      </c>
      <c r="E84" s="227" t="s">
        <v>49</v>
      </c>
      <c r="F84" s="155" t="s">
        <v>36</v>
      </c>
      <c r="G84" s="15">
        <f>G86+G85</f>
        <v>2559124</v>
      </c>
      <c r="H84" s="51">
        <f>H85+H86</f>
        <v>2559124</v>
      </c>
      <c r="I84" s="51">
        <f t="shared" ref="I84:N84" si="25">I85+I86</f>
        <v>0</v>
      </c>
      <c r="J84" s="51">
        <f t="shared" si="25"/>
        <v>0</v>
      </c>
      <c r="K84" s="51">
        <f t="shared" si="25"/>
        <v>0</v>
      </c>
      <c r="L84" s="51">
        <f t="shared" si="25"/>
        <v>0</v>
      </c>
      <c r="M84" s="51">
        <f t="shared" si="25"/>
        <v>0</v>
      </c>
      <c r="N84" s="51">
        <f t="shared" si="25"/>
        <v>0</v>
      </c>
      <c r="O84" s="152" t="s">
        <v>142</v>
      </c>
      <c r="P84" s="148" t="s">
        <v>96</v>
      </c>
      <c r="Q84" s="148" t="s">
        <v>55</v>
      </c>
      <c r="R84" s="148">
        <v>100</v>
      </c>
      <c r="S84" s="148"/>
      <c r="T84" s="148"/>
      <c r="U84" s="148"/>
      <c r="V84" s="148"/>
      <c r="W84" s="148"/>
      <c r="X84" s="148"/>
      <c r="Y84" s="3"/>
    </row>
    <row r="85" spans="1:25" s="156" customFormat="1" ht="46.9" customHeight="1">
      <c r="A85" s="151"/>
      <c r="B85" s="222"/>
      <c r="C85" s="225"/>
      <c r="D85" s="225"/>
      <c r="E85" s="227"/>
      <c r="F85" s="155" t="s">
        <v>41</v>
      </c>
      <c r="G85" s="15">
        <f>SUM(H85:N85)</f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153"/>
      <c r="P85" s="149"/>
      <c r="Q85" s="149"/>
      <c r="R85" s="149"/>
      <c r="S85" s="149"/>
      <c r="T85" s="149"/>
      <c r="U85" s="149"/>
      <c r="V85" s="149"/>
      <c r="W85" s="149"/>
      <c r="X85" s="149"/>
      <c r="Y85" s="3"/>
    </row>
    <row r="86" spans="1:25" s="156" customFormat="1" ht="46.9" customHeight="1">
      <c r="A86" s="151"/>
      <c r="B86" s="223"/>
      <c r="C86" s="226"/>
      <c r="D86" s="226"/>
      <c r="E86" s="227"/>
      <c r="F86" s="155" t="s">
        <v>42</v>
      </c>
      <c r="G86" s="15">
        <f>SUM(H86:N86)</f>
        <v>2559124</v>
      </c>
      <c r="H86" s="51">
        <v>2559124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154"/>
      <c r="P86" s="150"/>
      <c r="Q86" s="150"/>
      <c r="R86" s="150"/>
      <c r="S86" s="150"/>
      <c r="T86" s="150"/>
      <c r="U86" s="150"/>
      <c r="V86" s="150"/>
      <c r="W86" s="150"/>
      <c r="X86" s="150"/>
      <c r="Y86" s="3"/>
    </row>
    <row r="87" spans="1:25" s="156" customFormat="1" ht="46.9" customHeight="1">
      <c r="A87" s="151"/>
      <c r="B87" s="221" t="s">
        <v>195</v>
      </c>
      <c r="C87" s="224">
        <v>2020</v>
      </c>
      <c r="D87" s="224">
        <v>2026</v>
      </c>
      <c r="E87" s="227" t="s">
        <v>49</v>
      </c>
      <c r="F87" s="155" t="s">
        <v>36</v>
      </c>
      <c r="G87" s="15">
        <f>G89+G88</f>
        <v>140000</v>
      </c>
      <c r="H87" s="51">
        <f>H88+H89</f>
        <v>140000</v>
      </c>
      <c r="I87" s="51">
        <f t="shared" ref="I87:N87" si="26">I88+I89</f>
        <v>0</v>
      </c>
      <c r="J87" s="51">
        <f t="shared" si="26"/>
        <v>0</v>
      </c>
      <c r="K87" s="51">
        <f t="shared" si="26"/>
        <v>0</v>
      </c>
      <c r="L87" s="51">
        <f t="shared" si="26"/>
        <v>0</v>
      </c>
      <c r="M87" s="51">
        <f t="shared" si="26"/>
        <v>0</v>
      </c>
      <c r="N87" s="51">
        <f t="shared" si="26"/>
        <v>0</v>
      </c>
      <c r="O87" s="152" t="s">
        <v>142</v>
      </c>
      <c r="P87" s="148" t="s">
        <v>96</v>
      </c>
      <c r="Q87" s="148" t="s">
        <v>55</v>
      </c>
      <c r="R87" s="148">
        <v>100</v>
      </c>
      <c r="S87" s="148"/>
      <c r="T87" s="148"/>
      <c r="U87" s="148"/>
      <c r="V87" s="148"/>
      <c r="W87" s="148"/>
      <c r="X87" s="148"/>
      <c r="Y87" s="3"/>
    </row>
    <row r="88" spans="1:25" s="156" customFormat="1" ht="46.9" customHeight="1">
      <c r="A88" s="151"/>
      <c r="B88" s="222"/>
      <c r="C88" s="225"/>
      <c r="D88" s="225"/>
      <c r="E88" s="227"/>
      <c r="F88" s="155" t="s">
        <v>41</v>
      </c>
      <c r="G88" s="15">
        <f>SUM(H88:N88)</f>
        <v>140000</v>
      </c>
      <c r="H88" s="51">
        <v>140000</v>
      </c>
      <c r="I88" s="51">
        <v>0</v>
      </c>
      <c r="J88" s="51">
        <v>0</v>
      </c>
      <c r="K88" s="51">
        <v>0</v>
      </c>
      <c r="L88" s="51">
        <v>0</v>
      </c>
      <c r="M88" s="51">
        <v>0</v>
      </c>
      <c r="N88" s="51">
        <v>0</v>
      </c>
      <c r="O88" s="153"/>
      <c r="P88" s="149"/>
      <c r="Q88" s="149"/>
      <c r="R88" s="149"/>
      <c r="S88" s="149"/>
      <c r="T88" s="149"/>
      <c r="U88" s="149"/>
      <c r="V88" s="149"/>
      <c r="W88" s="149"/>
      <c r="X88" s="149"/>
      <c r="Y88" s="3"/>
    </row>
    <row r="89" spans="1:25" s="156" customFormat="1" ht="46.9" customHeight="1">
      <c r="A89" s="151"/>
      <c r="B89" s="223"/>
      <c r="C89" s="226"/>
      <c r="D89" s="226"/>
      <c r="E89" s="227"/>
      <c r="F89" s="155" t="s">
        <v>42</v>
      </c>
      <c r="G89" s="15">
        <f>SUM(H89:N89)</f>
        <v>0</v>
      </c>
      <c r="H89" s="51">
        <v>0</v>
      </c>
      <c r="I89" s="51"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154"/>
      <c r="P89" s="150"/>
      <c r="Q89" s="150"/>
      <c r="R89" s="150"/>
      <c r="S89" s="150"/>
      <c r="T89" s="150"/>
      <c r="U89" s="150"/>
      <c r="V89" s="150"/>
      <c r="W89" s="150"/>
      <c r="X89" s="150"/>
      <c r="Y89" s="3"/>
    </row>
    <row r="90" spans="1:25" s="167" customFormat="1" ht="46.9" customHeight="1">
      <c r="A90" s="161"/>
      <c r="B90" s="221" t="s">
        <v>196</v>
      </c>
      <c r="C90" s="224">
        <v>2020</v>
      </c>
      <c r="D90" s="224">
        <v>2026</v>
      </c>
      <c r="E90" s="227" t="s">
        <v>49</v>
      </c>
      <c r="F90" s="166" t="s">
        <v>36</v>
      </c>
      <c r="G90" s="15">
        <f>G92+G91</f>
        <v>590195</v>
      </c>
      <c r="H90" s="51">
        <f>H91+H92</f>
        <v>590195</v>
      </c>
      <c r="I90" s="51">
        <f t="shared" ref="I90:N90" si="27">I91+I92</f>
        <v>0</v>
      </c>
      <c r="J90" s="51">
        <f t="shared" si="27"/>
        <v>0</v>
      </c>
      <c r="K90" s="51">
        <f t="shared" si="27"/>
        <v>0</v>
      </c>
      <c r="L90" s="51">
        <f t="shared" si="27"/>
        <v>0</v>
      </c>
      <c r="M90" s="51">
        <f t="shared" si="27"/>
        <v>0</v>
      </c>
      <c r="N90" s="51">
        <f t="shared" si="27"/>
        <v>0</v>
      </c>
      <c r="O90" s="162" t="s">
        <v>142</v>
      </c>
      <c r="P90" s="158" t="s">
        <v>96</v>
      </c>
      <c r="Q90" s="158" t="s">
        <v>55</v>
      </c>
      <c r="R90" s="158">
        <v>100</v>
      </c>
      <c r="S90" s="158"/>
      <c r="T90" s="158"/>
      <c r="U90" s="158"/>
      <c r="V90" s="158"/>
      <c r="W90" s="158"/>
      <c r="X90" s="158"/>
      <c r="Y90" s="3"/>
    </row>
    <row r="91" spans="1:25" s="167" customFormat="1" ht="46.9" customHeight="1">
      <c r="A91" s="161"/>
      <c r="B91" s="222"/>
      <c r="C91" s="225"/>
      <c r="D91" s="225"/>
      <c r="E91" s="227"/>
      <c r="F91" s="166" t="s">
        <v>41</v>
      </c>
      <c r="G91" s="15">
        <f>SUM(H91:N91)</f>
        <v>0</v>
      </c>
      <c r="H91" s="51">
        <v>0</v>
      </c>
      <c r="I91" s="51"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163"/>
      <c r="P91" s="159"/>
      <c r="Q91" s="159"/>
      <c r="R91" s="159"/>
      <c r="S91" s="159"/>
      <c r="T91" s="159"/>
      <c r="U91" s="159"/>
      <c r="V91" s="159"/>
      <c r="W91" s="159"/>
      <c r="X91" s="159"/>
      <c r="Y91" s="3"/>
    </row>
    <row r="92" spans="1:25" s="167" customFormat="1" ht="46.9" customHeight="1">
      <c r="A92" s="161"/>
      <c r="B92" s="223"/>
      <c r="C92" s="226"/>
      <c r="D92" s="226"/>
      <c r="E92" s="227"/>
      <c r="F92" s="166" t="s">
        <v>42</v>
      </c>
      <c r="G92" s="15">
        <f>SUM(H92:N92)</f>
        <v>590195</v>
      </c>
      <c r="H92" s="51">
        <v>590195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1">
        <v>0</v>
      </c>
      <c r="O92" s="164"/>
      <c r="P92" s="160"/>
      <c r="Q92" s="160"/>
      <c r="R92" s="160"/>
      <c r="S92" s="160"/>
      <c r="T92" s="160"/>
      <c r="U92" s="160"/>
      <c r="V92" s="160"/>
      <c r="W92" s="160"/>
      <c r="X92" s="160"/>
      <c r="Y92" s="3"/>
    </row>
    <row r="93" spans="1:25" s="183" customFormat="1" ht="46.9" customHeight="1">
      <c r="A93" s="182"/>
      <c r="B93" s="221" t="s">
        <v>197</v>
      </c>
      <c r="C93" s="224">
        <v>2020</v>
      </c>
      <c r="D93" s="224">
        <v>2026</v>
      </c>
      <c r="E93" s="227" t="s">
        <v>49</v>
      </c>
      <c r="F93" s="180" t="s">
        <v>36</v>
      </c>
      <c r="G93" s="15">
        <f>G95+G94</f>
        <v>359852.32</v>
      </c>
      <c r="H93" s="51">
        <f>H94+H95</f>
        <v>359852.32</v>
      </c>
      <c r="I93" s="51">
        <f t="shared" ref="I93:N93" si="28">I94+I95</f>
        <v>0</v>
      </c>
      <c r="J93" s="51">
        <f t="shared" si="28"/>
        <v>0</v>
      </c>
      <c r="K93" s="51">
        <f t="shared" si="28"/>
        <v>0</v>
      </c>
      <c r="L93" s="51">
        <f t="shared" si="28"/>
        <v>0</v>
      </c>
      <c r="M93" s="51">
        <f t="shared" si="28"/>
        <v>0</v>
      </c>
      <c r="N93" s="51">
        <f t="shared" si="28"/>
        <v>0</v>
      </c>
      <c r="O93" s="177" t="s">
        <v>142</v>
      </c>
      <c r="P93" s="174" t="s">
        <v>96</v>
      </c>
      <c r="Q93" s="174" t="s">
        <v>55</v>
      </c>
      <c r="R93" s="174">
        <v>100</v>
      </c>
      <c r="S93" s="174"/>
      <c r="T93" s="174"/>
      <c r="U93" s="174"/>
      <c r="V93" s="174"/>
      <c r="W93" s="174"/>
      <c r="X93" s="174"/>
      <c r="Y93" s="3"/>
    </row>
    <row r="94" spans="1:25" s="183" customFormat="1" ht="46.9" customHeight="1">
      <c r="A94" s="182"/>
      <c r="B94" s="222"/>
      <c r="C94" s="225"/>
      <c r="D94" s="225"/>
      <c r="E94" s="227"/>
      <c r="F94" s="180" t="s">
        <v>41</v>
      </c>
      <c r="G94" s="15">
        <f>SUM(H94:N94)</f>
        <v>0</v>
      </c>
      <c r="H94" s="51">
        <v>0</v>
      </c>
      <c r="I94" s="51">
        <v>0</v>
      </c>
      <c r="J94" s="51">
        <v>0</v>
      </c>
      <c r="K94" s="51">
        <v>0</v>
      </c>
      <c r="L94" s="51">
        <v>0</v>
      </c>
      <c r="M94" s="51">
        <v>0</v>
      </c>
      <c r="N94" s="51">
        <v>0</v>
      </c>
      <c r="O94" s="178"/>
      <c r="P94" s="175"/>
      <c r="Q94" s="175"/>
      <c r="R94" s="175"/>
      <c r="S94" s="175"/>
      <c r="T94" s="175"/>
      <c r="U94" s="175"/>
      <c r="V94" s="175"/>
      <c r="W94" s="175"/>
      <c r="X94" s="175"/>
      <c r="Y94" s="3"/>
    </row>
    <row r="95" spans="1:25" s="183" customFormat="1" ht="46.9" customHeight="1">
      <c r="A95" s="182"/>
      <c r="B95" s="223"/>
      <c r="C95" s="226"/>
      <c r="D95" s="226"/>
      <c r="E95" s="227"/>
      <c r="F95" s="180" t="s">
        <v>42</v>
      </c>
      <c r="G95" s="15">
        <f>SUM(H95:N95)</f>
        <v>359852.32</v>
      </c>
      <c r="H95" s="51">
        <v>359852.32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179"/>
      <c r="P95" s="176"/>
      <c r="Q95" s="176"/>
      <c r="R95" s="176"/>
      <c r="S95" s="176"/>
      <c r="T95" s="176"/>
      <c r="U95" s="176"/>
      <c r="V95" s="176"/>
      <c r="W95" s="176"/>
      <c r="X95" s="176"/>
      <c r="Y95" s="3"/>
    </row>
    <row r="96" spans="1:25" s="183" customFormat="1" ht="46.9" customHeight="1">
      <c r="A96" s="182"/>
      <c r="B96" s="221" t="s">
        <v>201</v>
      </c>
      <c r="C96" s="224">
        <v>2021</v>
      </c>
      <c r="D96" s="224">
        <v>2026</v>
      </c>
      <c r="E96" s="227" t="s">
        <v>49</v>
      </c>
      <c r="F96" s="142" t="s">
        <v>36</v>
      </c>
      <c r="G96" s="15">
        <f>G98+G97</f>
        <v>30000</v>
      </c>
      <c r="H96" s="51">
        <f t="shared" ref="H96:N96" si="29">H97+H98</f>
        <v>0</v>
      </c>
      <c r="I96" s="51">
        <f t="shared" si="29"/>
        <v>30000</v>
      </c>
      <c r="J96" s="51">
        <f t="shared" si="29"/>
        <v>0</v>
      </c>
      <c r="K96" s="51">
        <f t="shared" si="29"/>
        <v>0</v>
      </c>
      <c r="L96" s="51">
        <f t="shared" si="29"/>
        <v>0</v>
      </c>
      <c r="M96" s="51">
        <f t="shared" si="29"/>
        <v>0</v>
      </c>
      <c r="N96" s="51">
        <f t="shared" si="29"/>
        <v>0</v>
      </c>
      <c r="O96" s="199" t="s">
        <v>142</v>
      </c>
      <c r="P96" s="134" t="s">
        <v>96</v>
      </c>
      <c r="Q96" s="134" t="s">
        <v>55</v>
      </c>
      <c r="R96" s="134"/>
      <c r="S96" s="134">
        <v>100</v>
      </c>
      <c r="T96" s="134"/>
      <c r="U96" s="134"/>
      <c r="V96" s="134"/>
      <c r="W96" s="134"/>
      <c r="X96" s="134"/>
      <c r="Y96" s="3"/>
    </row>
    <row r="97" spans="1:25" s="183" customFormat="1" ht="46.9" customHeight="1">
      <c r="A97" s="182"/>
      <c r="B97" s="222"/>
      <c r="C97" s="225"/>
      <c r="D97" s="225"/>
      <c r="E97" s="227"/>
      <c r="F97" s="142" t="s">
        <v>41</v>
      </c>
      <c r="G97" s="15">
        <f>SUM(H97:N97)</f>
        <v>0</v>
      </c>
      <c r="H97" s="51">
        <v>0</v>
      </c>
      <c r="I97" s="51">
        <v>0</v>
      </c>
      <c r="J97" s="51">
        <v>0</v>
      </c>
      <c r="K97" s="51">
        <v>0</v>
      </c>
      <c r="L97" s="51">
        <v>0</v>
      </c>
      <c r="M97" s="51">
        <v>0</v>
      </c>
      <c r="N97" s="51">
        <v>0</v>
      </c>
      <c r="O97" s="200"/>
      <c r="P97" s="136"/>
      <c r="Q97" s="136"/>
      <c r="R97" s="136"/>
      <c r="S97" s="136"/>
      <c r="T97" s="136"/>
      <c r="U97" s="136"/>
      <c r="V97" s="136"/>
      <c r="W97" s="136"/>
      <c r="X97" s="136"/>
      <c r="Y97" s="3"/>
    </row>
    <row r="98" spans="1:25" s="183" customFormat="1" ht="46.9" customHeight="1">
      <c r="A98" s="182"/>
      <c r="B98" s="223"/>
      <c r="C98" s="226"/>
      <c r="D98" s="226"/>
      <c r="E98" s="227"/>
      <c r="F98" s="142" t="s">
        <v>42</v>
      </c>
      <c r="G98" s="15">
        <f>SUM(H98:N98)</f>
        <v>30000</v>
      </c>
      <c r="H98" s="51">
        <v>0</v>
      </c>
      <c r="I98" s="51">
        <v>30000</v>
      </c>
      <c r="J98" s="51">
        <v>0</v>
      </c>
      <c r="K98" s="51">
        <v>0</v>
      </c>
      <c r="L98" s="51">
        <v>0</v>
      </c>
      <c r="M98" s="51">
        <v>0</v>
      </c>
      <c r="N98" s="51">
        <v>0</v>
      </c>
      <c r="O98" s="201"/>
      <c r="P98" s="137"/>
      <c r="Q98" s="137"/>
      <c r="R98" s="137"/>
      <c r="S98" s="137"/>
      <c r="T98" s="137"/>
      <c r="U98" s="137"/>
      <c r="V98" s="137"/>
      <c r="W98" s="137"/>
      <c r="X98" s="137"/>
      <c r="Y98" s="3"/>
    </row>
    <row r="99" spans="1:25" s="183" customFormat="1" ht="46.9" customHeight="1">
      <c r="A99" s="182"/>
      <c r="B99" s="221" t="s">
        <v>204</v>
      </c>
      <c r="C99" s="224">
        <v>2021</v>
      </c>
      <c r="D99" s="224">
        <v>2026</v>
      </c>
      <c r="E99" s="227" t="s">
        <v>49</v>
      </c>
      <c r="F99" s="180" t="s">
        <v>36</v>
      </c>
      <c r="G99" s="15">
        <f>G101+G100</f>
        <v>120000</v>
      </c>
      <c r="H99" s="51">
        <f>H100+H101</f>
        <v>0</v>
      </c>
      <c r="I99" s="51">
        <f t="shared" ref="I99:N99" si="30">I100+I101</f>
        <v>120000</v>
      </c>
      <c r="J99" s="51">
        <f t="shared" si="30"/>
        <v>0</v>
      </c>
      <c r="K99" s="51">
        <f t="shared" si="30"/>
        <v>0</v>
      </c>
      <c r="L99" s="51">
        <f t="shared" si="30"/>
        <v>0</v>
      </c>
      <c r="M99" s="51">
        <f t="shared" si="30"/>
        <v>0</v>
      </c>
      <c r="N99" s="51">
        <f t="shared" si="30"/>
        <v>0</v>
      </c>
      <c r="O99" s="181" t="s">
        <v>142</v>
      </c>
      <c r="P99" s="174" t="s">
        <v>96</v>
      </c>
      <c r="Q99" s="174" t="s">
        <v>55</v>
      </c>
      <c r="R99" s="174"/>
      <c r="S99" s="174">
        <v>100</v>
      </c>
      <c r="T99" s="174"/>
      <c r="U99" s="174"/>
      <c r="V99" s="174"/>
      <c r="W99" s="174"/>
      <c r="X99" s="174"/>
      <c r="Y99" s="3"/>
    </row>
    <row r="100" spans="1:25" s="183" customFormat="1" ht="46.9" customHeight="1">
      <c r="A100" s="182"/>
      <c r="B100" s="222"/>
      <c r="C100" s="225"/>
      <c r="D100" s="225"/>
      <c r="E100" s="227"/>
      <c r="F100" s="180" t="s">
        <v>41</v>
      </c>
      <c r="G100" s="15">
        <f>SUM(H100:N100)</f>
        <v>120000</v>
      </c>
      <c r="H100" s="51">
        <v>0</v>
      </c>
      <c r="I100" s="51">
        <v>120000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178"/>
      <c r="P100" s="175"/>
      <c r="Q100" s="175"/>
      <c r="R100" s="175"/>
      <c r="S100" s="175"/>
      <c r="T100" s="175"/>
      <c r="U100" s="175"/>
      <c r="V100" s="175"/>
      <c r="W100" s="175"/>
      <c r="X100" s="175"/>
      <c r="Y100" s="3"/>
    </row>
    <row r="101" spans="1:25" s="183" customFormat="1" ht="46.9" customHeight="1">
      <c r="A101" s="182"/>
      <c r="B101" s="223"/>
      <c r="C101" s="226"/>
      <c r="D101" s="226"/>
      <c r="E101" s="227"/>
      <c r="F101" s="180" t="s">
        <v>42</v>
      </c>
      <c r="G101" s="15">
        <f>SUM(H101:N101)</f>
        <v>0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179"/>
      <c r="P101" s="176"/>
      <c r="Q101" s="176"/>
      <c r="R101" s="176"/>
      <c r="S101" s="176"/>
      <c r="T101" s="176"/>
      <c r="U101" s="176"/>
      <c r="V101" s="176"/>
      <c r="W101" s="176"/>
      <c r="X101" s="176"/>
      <c r="Y101" s="3"/>
    </row>
    <row r="102" spans="1:25" s="167" customFormat="1" ht="46.9" customHeight="1">
      <c r="A102" s="161"/>
      <c r="B102" s="221" t="s">
        <v>205</v>
      </c>
      <c r="C102" s="224">
        <v>2020</v>
      </c>
      <c r="D102" s="224">
        <v>2026</v>
      </c>
      <c r="E102" s="227" t="s">
        <v>49</v>
      </c>
      <c r="F102" s="166" t="s">
        <v>36</v>
      </c>
      <c r="G102" s="15">
        <f>G104+G103</f>
        <v>313884.2</v>
      </c>
      <c r="H102" s="51">
        <f>H103+H104</f>
        <v>0</v>
      </c>
      <c r="I102" s="51">
        <f t="shared" ref="I102:N102" si="31">I103+I104</f>
        <v>313884.2</v>
      </c>
      <c r="J102" s="51">
        <f t="shared" si="31"/>
        <v>0</v>
      </c>
      <c r="K102" s="51">
        <f t="shared" si="31"/>
        <v>0</v>
      </c>
      <c r="L102" s="51">
        <f t="shared" si="31"/>
        <v>0</v>
      </c>
      <c r="M102" s="51">
        <f t="shared" si="31"/>
        <v>0</v>
      </c>
      <c r="N102" s="51">
        <f t="shared" si="31"/>
        <v>0</v>
      </c>
      <c r="O102" s="162" t="s">
        <v>142</v>
      </c>
      <c r="P102" s="158" t="s">
        <v>96</v>
      </c>
      <c r="Q102" s="158" t="s">
        <v>55</v>
      </c>
      <c r="R102" s="158"/>
      <c r="S102" s="158">
        <v>100</v>
      </c>
      <c r="T102" s="158"/>
      <c r="U102" s="158"/>
      <c r="V102" s="158"/>
      <c r="W102" s="158"/>
      <c r="X102" s="158"/>
      <c r="Y102" s="3"/>
    </row>
    <row r="103" spans="1:25" s="167" customFormat="1" ht="46.9" customHeight="1">
      <c r="A103" s="161"/>
      <c r="B103" s="222"/>
      <c r="C103" s="225"/>
      <c r="D103" s="225"/>
      <c r="E103" s="227"/>
      <c r="F103" s="166" t="s">
        <v>41</v>
      </c>
      <c r="G103" s="15">
        <f>SUM(H103:N103)</f>
        <v>0</v>
      </c>
      <c r="H103" s="51">
        <v>0</v>
      </c>
      <c r="I103" s="51">
        <v>0</v>
      </c>
      <c r="J103" s="51">
        <v>0</v>
      </c>
      <c r="K103" s="51">
        <v>0</v>
      </c>
      <c r="L103" s="51">
        <v>0</v>
      </c>
      <c r="M103" s="51">
        <v>0</v>
      </c>
      <c r="N103" s="51">
        <v>0</v>
      </c>
      <c r="O103" s="163"/>
      <c r="P103" s="159"/>
      <c r="Q103" s="159"/>
      <c r="R103" s="159"/>
      <c r="S103" s="159"/>
      <c r="T103" s="159"/>
      <c r="U103" s="159"/>
      <c r="V103" s="159"/>
      <c r="W103" s="159"/>
      <c r="X103" s="159"/>
      <c r="Y103" s="3"/>
    </row>
    <row r="104" spans="1:25" s="167" customFormat="1" ht="46.9" customHeight="1">
      <c r="A104" s="161"/>
      <c r="B104" s="223"/>
      <c r="C104" s="226"/>
      <c r="D104" s="226"/>
      <c r="E104" s="227"/>
      <c r="F104" s="166" t="s">
        <v>42</v>
      </c>
      <c r="G104" s="15">
        <f>SUM(H104:N104)</f>
        <v>313884.2</v>
      </c>
      <c r="H104" s="51">
        <v>0</v>
      </c>
      <c r="I104" s="51">
        <v>313884.2</v>
      </c>
      <c r="J104" s="51">
        <v>0</v>
      </c>
      <c r="K104" s="51">
        <v>0</v>
      </c>
      <c r="L104" s="51">
        <v>0</v>
      </c>
      <c r="M104" s="51">
        <v>0</v>
      </c>
      <c r="N104" s="51">
        <v>0</v>
      </c>
      <c r="O104" s="164"/>
      <c r="P104" s="160"/>
      <c r="Q104" s="160"/>
      <c r="R104" s="160"/>
      <c r="S104" s="160"/>
      <c r="T104" s="160"/>
      <c r="U104" s="160"/>
      <c r="V104" s="160"/>
      <c r="W104" s="160"/>
      <c r="X104" s="160"/>
      <c r="Y104" s="3"/>
    </row>
    <row r="105" spans="1:25">
      <c r="A105" s="234"/>
      <c r="B105" s="234" t="s">
        <v>50</v>
      </c>
      <c r="C105" s="237">
        <v>2020</v>
      </c>
      <c r="D105" s="237">
        <v>2026</v>
      </c>
      <c r="E105" s="241" t="s">
        <v>43</v>
      </c>
      <c r="F105" s="199" t="s">
        <v>43</v>
      </c>
      <c r="G105" s="242" t="s">
        <v>43</v>
      </c>
      <c r="H105" s="242" t="s">
        <v>43</v>
      </c>
      <c r="I105" s="242" t="s">
        <v>43</v>
      </c>
      <c r="J105" s="242" t="s">
        <v>43</v>
      </c>
      <c r="K105" s="242" t="s">
        <v>43</v>
      </c>
      <c r="L105" s="238" t="s">
        <v>18</v>
      </c>
      <c r="M105" s="238" t="s">
        <v>43</v>
      </c>
      <c r="N105" s="238" t="s">
        <v>43</v>
      </c>
      <c r="O105" s="238" t="s">
        <v>43</v>
      </c>
      <c r="P105" s="242" t="s">
        <v>43</v>
      </c>
      <c r="Q105" s="242" t="s">
        <v>43</v>
      </c>
      <c r="R105" s="242" t="s">
        <v>43</v>
      </c>
      <c r="S105" s="242" t="s">
        <v>43</v>
      </c>
      <c r="T105" s="242" t="s">
        <v>43</v>
      </c>
      <c r="U105" s="242" t="s">
        <v>43</v>
      </c>
      <c r="V105" s="242" t="s">
        <v>43</v>
      </c>
      <c r="W105" s="242" t="s">
        <v>43</v>
      </c>
      <c r="X105" s="242" t="s">
        <v>43</v>
      </c>
      <c r="Y105" s="3"/>
    </row>
    <row r="106" spans="1:25">
      <c r="A106" s="247"/>
      <c r="B106" s="247"/>
      <c r="C106" s="237"/>
      <c r="D106" s="237"/>
      <c r="E106" s="241"/>
      <c r="F106" s="214"/>
      <c r="G106" s="214"/>
      <c r="H106" s="214"/>
      <c r="I106" s="214"/>
      <c r="J106" s="214"/>
      <c r="K106" s="214"/>
      <c r="L106" s="305"/>
      <c r="M106" s="239"/>
      <c r="N106" s="239"/>
      <c r="O106" s="239"/>
      <c r="P106" s="214"/>
      <c r="Q106" s="214"/>
      <c r="R106" s="214"/>
      <c r="S106" s="214"/>
      <c r="T106" s="214"/>
      <c r="U106" s="214"/>
      <c r="V106" s="214"/>
      <c r="W106" s="214"/>
      <c r="X106" s="214"/>
      <c r="Y106" s="3"/>
    </row>
    <row r="107" spans="1:25" ht="35.25" customHeight="1">
      <c r="A107" s="248"/>
      <c r="B107" s="248"/>
      <c r="C107" s="237"/>
      <c r="D107" s="237"/>
      <c r="E107" s="241"/>
      <c r="F107" s="215"/>
      <c r="G107" s="215"/>
      <c r="H107" s="215"/>
      <c r="I107" s="215"/>
      <c r="J107" s="215"/>
      <c r="K107" s="215"/>
      <c r="L107" s="306"/>
      <c r="M107" s="240"/>
      <c r="N107" s="240"/>
      <c r="O107" s="240"/>
      <c r="P107" s="215"/>
      <c r="Q107" s="215"/>
      <c r="R107" s="215"/>
      <c r="S107" s="215"/>
      <c r="T107" s="215"/>
      <c r="U107" s="215"/>
      <c r="V107" s="215"/>
      <c r="W107" s="215"/>
      <c r="X107" s="215"/>
      <c r="Y107" s="3"/>
    </row>
    <row r="108" spans="1:25" ht="15.75" customHeight="1">
      <c r="A108" s="290"/>
      <c r="B108" s="227" t="s">
        <v>52</v>
      </c>
      <c r="C108" s="237">
        <v>2020</v>
      </c>
      <c r="D108" s="237">
        <v>2026</v>
      </c>
      <c r="E108" s="234" t="s">
        <v>51</v>
      </c>
      <c r="F108" s="8" t="s">
        <v>36</v>
      </c>
      <c r="G108" s="1">
        <f t="shared" ref="G108:M108" si="32">G109+G110</f>
        <v>9023807.8200000003</v>
      </c>
      <c r="H108" s="1">
        <f t="shared" si="32"/>
        <v>1591961.74</v>
      </c>
      <c r="I108" s="1">
        <f t="shared" si="32"/>
        <v>1509658.47</v>
      </c>
      <c r="J108" s="1">
        <f t="shared" si="32"/>
        <v>1360339.07</v>
      </c>
      <c r="K108" s="1">
        <f t="shared" si="32"/>
        <v>1348909.59</v>
      </c>
      <c r="L108" s="1">
        <f>L109+L110</f>
        <v>1070979.6499999999</v>
      </c>
      <c r="M108" s="16">
        <f t="shared" si="32"/>
        <v>1070979.6499999999</v>
      </c>
      <c r="N108" s="16">
        <f>N109+N110</f>
        <v>1070979.6499999999</v>
      </c>
      <c r="O108" s="237" t="s">
        <v>35</v>
      </c>
      <c r="P108" s="241" t="s">
        <v>35</v>
      </c>
      <c r="Q108" s="241" t="s">
        <v>35</v>
      </c>
      <c r="R108" s="241" t="s">
        <v>35</v>
      </c>
      <c r="S108" s="241" t="s">
        <v>35</v>
      </c>
      <c r="T108" s="241" t="s">
        <v>35</v>
      </c>
      <c r="U108" s="241" t="s">
        <v>35</v>
      </c>
      <c r="V108" s="241" t="s">
        <v>35</v>
      </c>
      <c r="W108" s="241" t="s">
        <v>35</v>
      </c>
      <c r="X108" s="241" t="s">
        <v>35</v>
      </c>
      <c r="Y108" s="3"/>
    </row>
    <row r="109" spans="1:25" ht="68.25" customHeight="1">
      <c r="A109" s="290"/>
      <c r="B109" s="227"/>
      <c r="C109" s="237"/>
      <c r="D109" s="237"/>
      <c r="E109" s="247"/>
      <c r="F109" s="8" t="s">
        <v>41</v>
      </c>
      <c r="G109" s="1">
        <f>SUM(H109:N109)</f>
        <v>9023807.8200000003</v>
      </c>
      <c r="H109" s="1">
        <f t="shared" ref="H109:M109" si="33">H112</f>
        <v>1591961.74</v>
      </c>
      <c r="I109" s="1">
        <f t="shared" si="33"/>
        <v>1509658.47</v>
      </c>
      <c r="J109" s="1">
        <f t="shared" si="33"/>
        <v>1360339.07</v>
      </c>
      <c r="K109" s="1">
        <f t="shared" si="33"/>
        <v>1348909.59</v>
      </c>
      <c r="L109" s="1">
        <f>L112</f>
        <v>1070979.6499999999</v>
      </c>
      <c r="M109" s="29">
        <f t="shared" si="33"/>
        <v>1070979.6499999999</v>
      </c>
      <c r="N109" s="16">
        <f>N112</f>
        <v>1070979.6499999999</v>
      </c>
      <c r="O109" s="237"/>
      <c r="P109" s="241"/>
      <c r="Q109" s="241"/>
      <c r="R109" s="241"/>
      <c r="S109" s="241"/>
      <c r="T109" s="241"/>
      <c r="U109" s="241"/>
      <c r="V109" s="241"/>
      <c r="W109" s="241"/>
      <c r="X109" s="241"/>
      <c r="Y109" s="3"/>
    </row>
    <row r="110" spans="1:25" ht="47.25">
      <c r="A110" s="290"/>
      <c r="B110" s="227"/>
      <c r="C110" s="237"/>
      <c r="D110" s="237"/>
      <c r="E110" s="248"/>
      <c r="F110" s="8" t="s">
        <v>42</v>
      </c>
      <c r="G110" s="1">
        <f>SUM(H110:N110)</f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17">
        <v>0</v>
      </c>
      <c r="N110" s="17">
        <v>0</v>
      </c>
      <c r="O110" s="237"/>
      <c r="P110" s="241"/>
      <c r="Q110" s="241"/>
      <c r="R110" s="241"/>
      <c r="S110" s="241"/>
      <c r="T110" s="241"/>
      <c r="U110" s="241"/>
      <c r="V110" s="241"/>
      <c r="W110" s="241"/>
      <c r="X110" s="241"/>
      <c r="Y110" s="3"/>
    </row>
    <row r="111" spans="1:25" ht="15.75" customHeight="1">
      <c r="A111" s="290"/>
      <c r="B111" s="227" t="s">
        <v>53</v>
      </c>
      <c r="C111" s="237">
        <v>2020</v>
      </c>
      <c r="D111" s="237">
        <v>2026</v>
      </c>
      <c r="E111" s="234" t="s">
        <v>51</v>
      </c>
      <c r="F111" s="8" t="s">
        <v>36</v>
      </c>
      <c r="G111" s="1">
        <f t="shared" ref="G111:M111" si="34">G112+G113</f>
        <v>9023807.8200000003</v>
      </c>
      <c r="H111" s="1">
        <f t="shared" si="34"/>
        <v>1591961.74</v>
      </c>
      <c r="I111" s="1">
        <f t="shared" si="34"/>
        <v>1509658.47</v>
      </c>
      <c r="J111" s="1">
        <f t="shared" si="34"/>
        <v>1360339.07</v>
      </c>
      <c r="K111" s="1">
        <f t="shared" si="34"/>
        <v>1348909.59</v>
      </c>
      <c r="L111" s="1">
        <f t="shared" si="34"/>
        <v>1070979.6499999999</v>
      </c>
      <c r="M111" s="16">
        <f t="shared" si="34"/>
        <v>1070979.6499999999</v>
      </c>
      <c r="N111" s="16">
        <f>N112+N113</f>
        <v>1070979.6499999999</v>
      </c>
      <c r="O111" s="237" t="s">
        <v>82</v>
      </c>
      <c r="P111" s="241" t="s">
        <v>77</v>
      </c>
      <c r="Q111" s="241">
        <f>SUM(R111:X113)</f>
        <v>21</v>
      </c>
      <c r="R111" s="241">
        <v>3</v>
      </c>
      <c r="S111" s="241">
        <v>3</v>
      </c>
      <c r="T111" s="241">
        <v>3</v>
      </c>
      <c r="U111" s="241">
        <v>3</v>
      </c>
      <c r="V111" s="241">
        <v>3</v>
      </c>
      <c r="W111" s="241">
        <v>3</v>
      </c>
      <c r="X111" s="241">
        <v>3</v>
      </c>
      <c r="Y111" s="3"/>
    </row>
    <row r="112" spans="1:25" ht="63.75" customHeight="1">
      <c r="A112" s="290"/>
      <c r="B112" s="227"/>
      <c r="C112" s="237"/>
      <c r="D112" s="237"/>
      <c r="E112" s="247"/>
      <c r="F112" s="8" t="s">
        <v>41</v>
      </c>
      <c r="G112" s="1">
        <f>SUM(H112:N112)</f>
        <v>9023807.8200000003</v>
      </c>
      <c r="H112" s="1">
        <v>1591961.74</v>
      </c>
      <c r="I112" s="1">
        <v>1509658.47</v>
      </c>
      <c r="J112" s="1">
        <v>1360339.07</v>
      </c>
      <c r="K112" s="1">
        <v>1348909.59</v>
      </c>
      <c r="L112" s="1">
        <v>1070979.6499999999</v>
      </c>
      <c r="M112" s="1">
        <v>1070979.6499999999</v>
      </c>
      <c r="N112" s="1">
        <v>1070979.6499999999</v>
      </c>
      <c r="O112" s="237"/>
      <c r="P112" s="241"/>
      <c r="Q112" s="241"/>
      <c r="R112" s="241"/>
      <c r="S112" s="241"/>
      <c r="T112" s="241"/>
      <c r="U112" s="241"/>
      <c r="V112" s="241"/>
      <c r="W112" s="241"/>
      <c r="X112" s="241"/>
      <c r="Y112" s="3"/>
    </row>
    <row r="113" spans="1:25" ht="47.25">
      <c r="A113" s="290"/>
      <c r="B113" s="227"/>
      <c r="C113" s="237"/>
      <c r="D113" s="237"/>
      <c r="E113" s="248"/>
      <c r="F113" s="8" t="s">
        <v>42</v>
      </c>
      <c r="G113" s="1">
        <f>SUM(H113:N113)</f>
        <v>0</v>
      </c>
      <c r="H113" s="9">
        <v>0</v>
      </c>
      <c r="I113" s="9">
        <v>0</v>
      </c>
      <c r="J113" s="9">
        <v>0</v>
      </c>
      <c r="K113" s="9">
        <v>0</v>
      </c>
      <c r="L113" s="17">
        <v>0</v>
      </c>
      <c r="M113" s="17">
        <v>0</v>
      </c>
      <c r="N113" s="17">
        <v>0</v>
      </c>
      <c r="O113" s="237"/>
      <c r="P113" s="241"/>
      <c r="Q113" s="241"/>
      <c r="R113" s="241"/>
      <c r="S113" s="241"/>
      <c r="T113" s="241"/>
      <c r="U113" s="241"/>
      <c r="V113" s="241"/>
      <c r="W113" s="241"/>
      <c r="X113" s="241"/>
      <c r="Y113" s="3"/>
    </row>
    <row r="114" spans="1:25" ht="33" customHeight="1">
      <c r="A114" s="284" t="s">
        <v>54</v>
      </c>
      <c r="B114" s="285"/>
      <c r="C114" s="295"/>
      <c r="D114" s="295"/>
      <c r="E114" s="298"/>
      <c r="F114" s="87" t="s">
        <v>36</v>
      </c>
      <c r="G114" s="88">
        <f t="shared" ref="G114:N114" si="35">G115+G116</f>
        <v>534125734.18999994</v>
      </c>
      <c r="H114" s="88">
        <f t="shared" si="35"/>
        <v>116328458.2</v>
      </c>
      <c r="I114" s="88">
        <f t="shared" si="35"/>
        <v>102673958.27</v>
      </c>
      <c r="J114" s="88">
        <f t="shared" si="35"/>
        <v>70377526.409999996</v>
      </c>
      <c r="K114" s="88">
        <f t="shared" si="35"/>
        <v>70193391.710000008</v>
      </c>
      <c r="L114" s="88">
        <f t="shared" si="35"/>
        <v>58184133.200000003</v>
      </c>
      <c r="M114" s="88">
        <f t="shared" si="35"/>
        <v>58184133.200000003</v>
      </c>
      <c r="N114" s="88">
        <f t="shared" si="35"/>
        <v>58184133.200000003</v>
      </c>
      <c r="O114" s="224"/>
      <c r="P114" s="199"/>
      <c r="Q114" s="199"/>
      <c r="R114" s="199"/>
      <c r="S114" s="199"/>
      <c r="T114" s="199"/>
      <c r="U114" s="199"/>
      <c r="V114" s="199"/>
      <c r="W114" s="199"/>
      <c r="X114" s="199"/>
      <c r="Y114" s="3"/>
    </row>
    <row r="115" spans="1:25" ht="63" customHeight="1">
      <c r="A115" s="286"/>
      <c r="B115" s="287"/>
      <c r="C115" s="296"/>
      <c r="D115" s="296"/>
      <c r="E115" s="299"/>
      <c r="F115" s="87" t="s">
        <v>41</v>
      </c>
      <c r="G115" s="88">
        <f>SUM(H115:N115)</f>
        <v>337342408.59999996</v>
      </c>
      <c r="H115" s="88">
        <f t="shared" ref="H115:N116" si="36">H25+H52+H109</f>
        <v>79356207.760000005</v>
      </c>
      <c r="I115" s="88">
        <f t="shared" si="36"/>
        <v>69679477.689999998</v>
      </c>
      <c r="J115" s="88">
        <f t="shared" si="36"/>
        <v>44471025.339999996</v>
      </c>
      <c r="K115" s="88">
        <f t="shared" si="36"/>
        <v>44335169.350000001</v>
      </c>
      <c r="L115" s="88">
        <f t="shared" si="36"/>
        <v>33166842.82</v>
      </c>
      <c r="M115" s="88">
        <f t="shared" si="36"/>
        <v>33166842.82</v>
      </c>
      <c r="N115" s="88">
        <f t="shared" si="36"/>
        <v>33166842.82</v>
      </c>
      <c r="O115" s="225"/>
      <c r="P115" s="200"/>
      <c r="Q115" s="200"/>
      <c r="R115" s="200"/>
      <c r="S115" s="200"/>
      <c r="T115" s="200"/>
      <c r="U115" s="200"/>
      <c r="V115" s="200"/>
      <c r="W115" s="200"/>
      <c r="X115" s="200"/>
      <c r="Y115" s="3"/>
    </row>
    <row r="116" spans="1:25" ht="47.25">
      <c r="A116" s="288"/>
      <c r="B116" s="289"/>
      <c r="C116" s="297"/>
      <c r="D116" s="297"/>
      <c r="E116" s="300"/>
      <c r="F116" s="87" t="s">
        <v>42</v>
      </c>
      <c r="G116" s="88">
        <f>SUM(H116:N116)</f>
        <v>196783325.59</v>
      </c>
      <c r="H116" s="88">
        <f t="shared" si="36"/>
        <v>36972250.439999998</v>
      </c>
      <c r="I116" s="88">
        <f t="shared" si="36"/>
        <v>32994480.579999998</v>
      </c>
      <c r="J116" s="88">
        <f t="shared" si="36"/>
        <v>25906501.07</v>
      </c>
      <c r="K116" s="88">
        <f t="shared" si="36"/>
        <v>25858222.359999999</v>
      </c>
      <c r="L116" s="88">
        <f t="shared" si="36"/>
        <v>25017290.379999999</v>
      </c>
      <c r="M116" s="88">
        <f t="shared" si="36"/>
        <v>25017290.379999999</v>
      </c>
      <c r="N116" s="88">
        <f t="shared" si="36"/>
        <v>25017290.379999999</v>
      </c>
      <c r="O116" s="226"/>
      <c r="P116" s="201"/>
      <c r="Q116" s="201"/>
      <c r="R116" s="201"/>
      <c r="S116" s="201"/>
      <c r="T116" s="201"/>
      <c r="U116" s="201"/>
      <c r="V116" s="201"/>
      <c r="W116" s="201"/>
      <c r="X116" s="201"/>
      <c r="Y116" s="3"/>
    </row>
    <row r="117" spans="1:25" s="12" customFormat="1" ht="30.75" customHeight="1">
      <c r="A117" s="278" t="s">
        <v>118</v>
      </c>
      <c r="B117" s="279"/>
      <c r="C117" s="253">
        <v>2020</v>
      </c>
      <c r="D117" s="253">
        <v>2026</v>
      </c>
      <c r="E117" s="253" t="s">
        <v>55</v>
      </c>
      <c r="F117" s="253" t="s">
        <v>55</v>
      </c>
      <c r="G117" s="304" t="s">
        <v>55</v>
      </c>
      <c r="H117" s="304" t="s">
        <v>55</v>
      </c>
      <c r="I117" s="304" t="s">
        <v>55</v>
      </c>
      <c r="J117" s="304" t="s">
        <v>55</v>
      </c>
      <c r="K117" s="304" t="s">
        <v>55</v>
      </c>
      <c r="L117" s="42" t="s">
        <v>19</v>
      </c>
      <c r="M117" s="303" t="s">
        <v>55</v>
      </c>
      <c r="N117" s="303" t="s">
        <v>55</v>
      </c>
      <c r="O117" s="304" t="s">
        <v>55</v>
      </c>
      <c r="P117" s="304" t="s">
        <v>55</v>
      </c>
      <c r="Q117" s="304" t="s">
        <v>55</v>
      </c>
      <c r="R117" s="304" t="s">
        <v>55</v>
      </c>
      <c r="S117" s="304" t="s">
        <v>55</v>
      </c>
      <c r="T117" s="304" t="s">
        <v>55</v>
      </c>
      <c r="U117" s="304" t="s">
        <v>55</v>
      </c>
      <c r="V117" s="304" t="s">
        <v>55</v>
      </c>
      <c r="W117" s="304" t="s">
        <v>55</v>
      </c>
      <c r="X117" s="304" t="s">
        <v>55</v>
      </c>
      <c r="Y117" s="11"/>
    </row>
    <row r="118" spans="1:25" s="12" customFormat="1" ht="15.75" customHeight="1">
      <c r="A118" s="280"/>
      <c r="B118" s="281"/>
      <c r="C118" s="254"/>
      <c r="D118" s="254"/>
      <c r="E118" s="254"/>
      <c r="F118" s="214"/>
      <c r="G118" s="214"/>
      <c r="H118" s="214"/>
      <c r="I118" s="214"/>
      <c r="J118" s="214"/>
      <c r="K118" s="214"/>
      <c r="L118" s="40"/>
      <c r="M118" s="239"/>
      <c r="N118" s="239"/>
      <c r="O118" s="214"/>
      <c r="P118" s="214"/>
      <c r="Q118" s="214"/>
      <c r="R118" s="214"/>
      <c r="S118" s="214"/>
      <c r="T118" s="214"/>
      <c r="U118" s="214"/>
      <c r="V118" s="214"/>
      <c r="W118" s="214"/>
      <c r="X118" s="214"/>
      <c r="Y118" s="11"/>
    </row>
    <row r="119" spans="1:25" s="12" customFormat="1" ht="70.5" customHeight="1">
      <c r="A119" s="282"/>
      <c r="B119" s="283"/>
      <c r="C119" s="254"/>
      <c r="D119" s="254"/>
      <c r="E119" s="294"/>
      <c r="F119" s="215"/>
      <c r="G119" s="215"/>
      <c r="H119" s="215"/>
      <c r="I119" s="215"/>
      <c r="J119" s="215"/>
      <c r="K119" s="215"/>
      <c r="L119" s="41"/>
      <c r="M119" s="240"/>
      <c r="N119" s="240"/>
      <c r="O119" s="215"/>
      <c r="P119" s="215"/>
      <c r="Q119" s="215"/>
      <c r="R119" s="215"/>
      <c r="S119" s="215"/>
      <c r="T119" s="215"/>
      <c r="U119" s="215"/>
      <c r="V119" s="215"/>
      <c r="W119" s="215"/>
      <c r="X119" s="215"/>
      <c r="Y119" s="11"/>
    </row>
    <row r="120" spans="1:25" s="12" customFormat="1" ht="35.25" customHeight="1">
      <c r="A120" s="272" t="s">
        <v>83</v>
      </c>
      <c r="B120" s="273"/>
      <c r="C120" s="253">
        <v>2020</v>
      </c>
      <c r="D120" s="253">
        <v>2026</v>
      </c>
      <c r="E120" s="202" t="s">
        <v>55</v>
      </c>
      <c r="F120" s="202" t="s">
        <v>55</v>
      </c>
      <c r="G120" s="243" t="s">
        <v>55</v>
      </c>
      <c r="H120" s="243" t="s">
        <v>55</v>
      </c>
      <c r="I120" s="243" t="s">
        <v>55</v>
      </c>
      <c r="J120" s="243" t="s">
        <v>55</v>
      </c>
      <c r="K120" s="243" t="s">
        <v>55</v>
      </c>
      <c r="L120" s="243" t="s">
        <v>19</v>
      </c>
      <c r="M120" s="243" t="s">
        <v>55</v>
      </c>
      <c r="N120" s="243" t="s">
        <v>55</v>
      </c>
      <c r="O120" s="243" t="s">
        <v>55</v>
      </c>
      <c r="P120" s="243" t="s">
        <v>55</v>
      </c>
      <c r="Q120" s="243" t="s">
        <v>55</v>
      </c>
      <c r="R120" s="243" t="s">
        <v>55</v>
      </c>
      <c r="S120" s="243" t="s">
        <v>55</v>
      </c>
      <c r="T120" s="243" t="s">
        <v>55</v>
      </c>
      <c r="U120" s="243" t="s">
        <v>55</v>
      </c>
      <c r="V120" s="243" t="s">
        <v>55</v>
      </c>
      <c r="W120" s="243" t="s">
        <v>55</v>
      </c>
      <c r="X120" s="304" t="s">
        <v>55</v>
      </c>
      <c r="Y120" s="11"/>
    </row>
    <row r="121" spans="1:25" s="12" customFormat="1" ht="70.5" customHeight="1">
      <c r="A121" s="274"/>
      <c r="B121" s="275"/>
      <c r="C121" s="254"/>
      <c r="D121" s="254"/>
      <c r="E121" s="203"/>
      <c r="F121" s="212"/>
      <c r="G121" s="212"/>
      <c r="H121" s="212"/>
      <c r="I121" s="212"/>
      <c r="J121" s="212"/>
      <c r="K121" s="212"/>
      <c r="L121" s="301"/>
      <c r="M121" s="212"/>
      <c r="N121" s="212"/>
      <c r="O121" s="212"/>
      <c r="P121" s="212"/>
      <c r="Q121" s="212"/>
      <c r="R121" s="212"/>
      <c r="S121" s="212"/>
      <c r="T121" s="212"/>
      <c r="U121" s="212"/>
      <c r="V121" s="212"/>
      <c r="W121" s="212"/>
      <c r="X121" s="214"/>
      <c r="Y121" s="11"/>
    </row>
    <row r="122" spans="1:25" s="12" customFormat="1" ht="120" customHeight="1">
      <c r="A122" s="276"/>
      <c r="B122" s="277"/>
      <c r="C122" s="254"/>
      <c r="D122" s="254"/>
      <c r="E122" s="204"/>
      <c r="F122" s="213"/>
      <c r="G122" s="213"/>
      <c r="H122" s="213"/>
      <c r="I122" s="213"/>
      <c r="J122" s="213"/>
      <c r="K122" s="213"/>
      <c r="L122" s="302"/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  <c r="W122" s="213"/>
      <c r="X122" s="215"/>
      <c r="Y122" s="11"/>
    </row>
    <row r="123" spans="1:25" s="12" customFormat="1" ht="37.5" customHeight="1">
      <c r="A123" s="205"/>
      <c r="B123" s="205" t="s">
        <v>137</v>
      </c>
      <c r="C123" s="253">
        <v>2020</v>
      </c>
      <c r="D123" s="253">
        <v>2026</v>
      </c>
      <c r="E123" s="202" t="s">
        <v>55</v>
      </c>
      <c r="F123" s="202" t="s">
        <v>55</v>
      </c>
      <c r="G123" s="243" t="s">
        <v>55</v>
      </c>
      <c r="H123" s="243" t="s">
        <v>55</v>
      </c>
      <c r="I123" s="243" t="s">
        <v>55</v>
      </c>
      <c r="J123" s="243" t="s">
        <v>55</v>
      </c>
      <c r="K123" s="243" t="s">
        <v>55</v>
      </c>
      <c r="L123" s="39" t="s">
        <v>19</v>
      </c>
      <c r="M123" s="243" t="s">
        <v>55</v>
      </c>
      <c r="N123" s="243" t="s">
        <v>55</v>
      </c>
      <c r="O123" s="243" t="s">
        <v>55</v>
      </c>
      <c r="P123" s="243" t="s">
        <v>55</v>
      </c>
      <c r="Q123" s="243" t="s">
        <v>55</v>
      </c>
      <c r="R123" s="243" t="s">
        <v>55</v>
      </c>
      <c r="S123" s="243" t="s">
        <v>55</v>
      </c>
      <c r="T123" s="243" t="s">
        <v>55</v>
      </c>
      <c r="U123" s="243" t="s">
        <v>55</v>
      </c>
      <c r="V123" s="243" t="s">
        <v>55</v>
      </c>
      <c r="W123" s="243" t="s">
        <v>55</v>
      </c>
      <c r="X123" s="304" t="s">
        <v>55</v>
      </c>
      <c r="Y123" s="11"/>
    </row>
    <row r="124" spans="1:25" s="12" customFormat="1" ht="36" hidden="1" customHeight="1">
      <c r="A124" s="206"/>
      <c r="B124" s="206"/>
      <c r="C124" s="254"/>
      <c r="D124" s="254"/>
      <c r="E124" s="203"/>
      <c r="F124" s="203"/>
      <c r="G124" s="301"/>
      <c r="H124" s="301"/>
      <c r="I124" s="301"/>
      <c r="J124" s="212"/>
      <c r="K124" s="212"/>
      <c r="L124" s="35" t="s">
        <v>17</v>
      </c>
      <c r="M124" s="212"/>
      <c r="N124" s="212"/>
      <c r="O124" s="212"/>
      <c r="P124" s="212"/>
      <c r="Q124" s="212"/>
      <c r="R124" s="212"/>
      <c r="S124" s="212"/>
      <c r="T124" s="212"/>
      <c r="U124" s="212"/>
      <c r="V124" s="212"/>
      <c r="W124" s="212"/>
      <c r="X124" s="214"/>
      <c r="Y124" s="11"/>
    </row>
    <row r="125" spans="1:25" ht="34.9" hidden="1" customHeight="1">
      <c r="A125" s="207"/>
      <c r="B125" s="207"/>
      <c r="C125" s="254"/>
      <c r="D125" s="254"/>
      <c r="E125" s="204"/>
      <c r="F125" s="204"/>
      <c r="G125" s="302"/>
      <c r="H125" s="302"/>
      <c r="I125" s="302"/>
      <c r="J125" s="25"/>
      <c r="K125" s="25"/>
      <c r="L125" s="25" t="s">
        <v>17</v>
      </c>
      <c r="M125" s="25"/>
      <c r="N125" s="25"/>
      <c r="O125" s="22"/>
      <c r="P125" s="22"/>
      <c r="Q125" s="22"/>
      <c r="R125" s="22"/>
      <c r="S125" s="22"/>
      <c r="T125" s="22"/>
      <c r="U125" s="22"/>
      <c r="V125" s="22"/>
      <c r="W125" s="22"/>
      <c r="X125" s="13"/>
      <c r="Y125" s="3"/>
    </row>
    <row r="126" spans="1:25" s="12" customFormat="1" ht="21" customHeight="1">
      <c r="A126" s="211"/>
      <c r="B126" s="211" t="s">
        <v>56</v>
      </c>
      <c r="C126" s="253">
        <v>2020</v>
      </c>
      <c r="D126" s="253">
        <v>2026</v>
      </c>
      <c r="E126" s="211" t="s">
        <v>114</v>
      </c>
      <c r="F126" s="26" t="s">
        <v>36</v>
      </c>
      <c r="G126" s="18">
        <f>G127+G128</f>
        <v>8490734.2600000016</v>
      </c>
      <c r="H126" s="18">
        <f>H127+H128</f>
        <v>2398585.29</v>
      </c>
      <c r="I126" s="18">
        <f t="shared" ref="I126:N126" si="37">I127+I128</f>
        <v>2172003.42</v>
      </c>
      <c r="J126" s="18">
        <f t="shared" si="37"/>
        <v>742796.51</v>
      </c>
      <c r="K126" s="18">
        <f t="shared" si="37"/>
        <v>742796.51</v>
      </c>
      <c r="L126" s="18">
        <f t="shared" si="37"/>
        <v>811517.51</v>
      </c>
      <c r="M126" s="18">
        <f t="shared" si="37"/>
        <v>811517.51</v>
      </c>
      <c r="N126" s="18">
        <f t="shared" si="37"/>
        <v>811517.51</v>
      </c>
      <c r="O126" s="210"/>
      <c r="P126" s="210"/>
      <c r="Q126" s="210"/>
      <c r="R126" s="210"/>
      <c r="S126" s="210"/>
      <c r="T126" s="210"/>
      <c r="U126" s="210"/>
      <c r="V126" s="210"/>
      <c r="W126" s="210"/>
      <c r="X126" s="228"/>
      <c r="Y126" s="11"/>
    </row>
    <row r="127" spans="1:25" s="12" customFormat="1" ht="63" customHeight="1">
      <c r="A127" s="211"/>
      <c r="B127" s="211"/>
      <c r="C127" s="254"/>
      <c r="D127" s="254"/>
      <c r="E127" s="211"/>
      <c r="F127" s="26" t="s">
        <v>41</v>
      </c>
      <c r="G127" s="18">
        <f>SUM(H127:N127)</f>
        <v>3716413.2699999996</v>
      </c>
      <c r="H127" s="18">
        <f>H130+H133+H136+H139+H142+H145+H151+H148</f>
        <v>401079.94</v>
      </c>
      <c r="I127" s="18">
        <f t="shared" ref="I127:N127" si="38">I130+I133+I136+I139+I142+I145+I151+I148</f>
        <v>532000</v>
      </c>
      <c r="J127" s="18">
        <f t="shared" si="38"/>
        <v>532000</v>
      </c>
      <c r="K127" s="18">
        <f t="shared" si="38"/>
        <v>532000</v>
      </c>
      <c r="L127" s="18">
        <f t="shared" si="38"/>
        <v>573111.11</v>
      </c>
      <c r="M127" s="18">
        <f t="shared" si="38"/>
        <v>573111.11</v>
      </c>
      <c r="N127" s="18">
        <f t="shared" si="38"/>
        <v>573111.11</v>
      </c>
      <c r="O127" s="210"/>
      <c r="P127" s="210"/>
      <c r="Q127" s="210"/>
      <c r="R127" s="210"/>
      <c r="S127" s="210"/>
      <c r="T127" s="210"/>
      <c r="U127" s="210"/>
      <c r="V127" s="210"/>
      <c r="W127" s="210"/>
      <c r="X127" s="228"/>
      <c r="Y127" s="11"/>
    </row>
    <row r="128" spans="1:25" s="12" customFormat="1" ht="47.25">
      <c r="A128" s="211"/>
      <c r="B128" s="211"/>
      <c r="C128" s="254"/>
      <c r="D128" s="254"/>
      <c r="E128" s="211"/>
      <c r="F128" s="26" t="s">
        <v>42</v>
      </c>
      <c r="G128" s="18">
        <f>SUM(H128:N128)</f>
        <v>4774320.9900000012</v>
      </c>
      <c r="H128" s="19">
        <f>H131+H134+H137+H140+H143+H146+H152+H149</f>
        <v>1997505.35</v>
      </c>
      <c r="I128" s="19">
        <f t="shared" ref="I128:N128" si="39">I131+I134+I137+I140+I143+I146+I152+I149</f>
        <v>1640003.42</v>
      </c>
      <c r="J128" s="19">
        <f t="shared" si="39"/>
        <v>210796.51</v>
      </c>
      <c r="K128" s="19">
        <f t="shared" si="39"/>
        <v>210796.51</v>
      </c>
      <c r="L128" s="19">
        <f t="shared" si="39"/>
        <v>238406.39999999999</v>
      </c>
      <c r="M128" s="19">
        <f t="shared" si="39"/>
        <v>238406.39999999999</v>
      </c>
      <c r="N128" s="19">
        <f t="shared" si="39"/>
        <v>238406.39999999999</v>
      </c>
      <c r="O128" s="210"/>
      <c r="P128" s="210"/>
      <c r="Q128" s="210"/>
      <c r="R128" s="210"/>
      <c r="S128" s="210"/>
      <c r="T128" s="210"/>
      <c r="U128" s="210"/>
      <c r="V128" s="210"/>
      <c r="W128" s="210"/>
      <c r="X128" s="228"/>
      <c r="Y128" s="11"/>
    </row>
    <row r="129" spans="1:25" s="12" customFormat="1" ht="15.75" customHeight="1">
      <c r="A129" s="211"/>
      <c r="B129" s="211" t="s">
        <v>11</v>
      </c>
      <c r="C129" s="253">
        <v>2020</v>
      </c>
      <c r="D129" s="253">
        <v>2026</v>
      </c>
      <c r="E129" s="211" t="s">
        <v>114</v>
      </c>
      <c r="F129" s="26" t="s">
        <v>36</v>
      </c>
      <c r="G129" s="18">
        <f>G130+G131</f>
        <v>330930</v>
      </c>
      <c r="H129" s="18">
        <f t="shared" ref="H129:N129" si="40">H130+H131</f>
        <v>42930</v>
      </c>
      <c r="I129" s="18">
        <f t="shared" si="40"/>
        <v>48000</v>
      </c>
      <c r="J129" s="18">
        <f t="shared" si="40"/>
        <v>48000</v>
      </c>
      <c r="K129" s="18">
        <f t="shared" si="40"/>
        <v>48000</v>
      </c>
      <c r="L129" s="18">
        <f t="shared" si="40"/>
        <v>48000</v>
      </c>
      <c r="M129" s="18">
        <f t="shared" si="40"/>
        <v>48000</v>
      </c>
      <c r="N129" s="18">
        <f t="shared" si="40"/>
        <v>48000</v>
      </c>
      <c r="O129" s="210" t="s">
        <v>90</v>
      </c>
      <c r="P129" s="210" t="s">
        <v>91</v>
      </c>
      <c r="Q129" s="210">
        <v>700</v>
      </c>
      <c r="R129" s="210">
        <v>100</v>
      </c>
      <c r="S129" s="210">
        <v>100</v>
      </c>
      <c r="T129" s="210">
        <v>100</v>
      </c>
      <c r="U129" s="210">
        <v>100</v>
      </c>
      <c r="V129" s="210">
        <v>100</v>
      </c>
      <c r="W129" s="210">
        <v>100</v>
      </c>
      <c r="X129" s="241">
        <v>100</v>
      </c>
      <c r="Y129" s="11"/>
    </row>
    <row r="130" spans="1:25" s="12" customFormat="1" ht="63" customHeight="1">
      <c r="A130" s="211"/>
      <c r="B130" s="211"/>
      <c r="C130" s="254"/>
      <c r="D130" s="254"/>
      <c r="E130" s="211"/>
      <c r="F130" s="26" t="s">
        <v>41</v>
      </c>
      <c r="G130" s="18">
        <f>SUM(H130:N130)</f>
        <v>330930</v>
      </c>
      <c r="H130" s="18">
        <v>42930</v>
      </c>
      <c r="I130" s="18">
        <v>48000</v>
      </c>
      <c r="J130" s="18">
        <v>48000</v>
      </c>
      <c r="K130" s="18">
        <v>48000</v>
      </c>
      <c r="L130" s="18">
        <v>48000</v>
      </c>
      <c r="M130" s="18">
        <v>48000</v>
      </c>
      <c r="N130" s="18">
        <v>48000</v>
      </c>
      <c r="O130" s="210"/>
      <c r="P130" s="210"/>
      <c r="Q130" s="210"/>
      <c r="R130" s="210"/>
      <c r="S130" s="210"/>
      <c r="T130" s="210"/>
      <c r="U130" s="210"/>
      <c r="V130" s="210"/>
      <c r="W130" s="210"/>
      <c r="X130" s="241"/>
      <c r="Y130" s="11"/>
    </row>
    <row r="131" spans="1:25" s="12" customFormat="1" ht="36.75" customHeight="1">
      <c r="A131" s="211"/>
      <c r="B131" s="211"/>
      <c r="C131" s="254"/>
      <c r="D131" s="254"/>
      <c r="E131" s="211"/>
      <c r="F131" s="26" t="s">
        <v>42</v>
      </c>
      <c r="G131" s="18">
        <f>SUM(H131:N131)</f>
        <v>0</v>
      </c>
      <c r="H131" s="19">
        <v>0</v>
      </c>
      <c r="I131" s="19">
        <v>0</v>
      </c>
      <c r="J131" s="19">
        <v>0</v>
      </c>
      <c r="K131" s="19">
        <v>0</v>
      </c>
      <c r="L131" s="18">
        <v>0</v>
      </c>
      <c r="M131" s="19">
        <v>0</v>
      </c>
      <c r="N131" s="19">
        <v>0</v>
      </c>
      <c r="O131" s="210"/>
      <c r="P131" s="210"/>
      <c r="Q131" s="210"/>
      <c r="R131" s="210"/>
      <c r="S131" s="210"/>
      <c r="T131" s="210"/>
      <c r="U131" s="210"/>
      <c r="V131" s="210"/>
      <c r="W131" s="210"/>
      <c r="X131" s="241"/>
      <c r="Y131" s="11"/>
    </row>
    <row r="132" spans="1:25" s="12" customFormat="1" ht="15.75" customHeight="1">
      <c r="A132" s="211"/>
      <c r="B132" s="211" t="s">
        <v>12</v>
      </c>
      <c r="C132" s="253">
        <v>2020</v>
      </c>
      <c r="D132" s="253">
        <v>2026</v>
      </c>
      <c r="E132" s="211" t="s">
        <v>114</v>
      </c>
      <c r="F132" s="26" t="s">
        <v>36</v>
      </c>
      <c r="G132" s="18">
        <f t="shared" ref="G132:M132" si="41">G133+G134</f>
        <v>360000</v>
      </c>
      <c r="H132" s="18">
        <f t="shared" si="41"/>
        <v>0</v>
      </c>
      <c r="I132" s="18">
        <f t="shared" si="41"/>
        <v>0</v>
      </c>
      <c r="J132" s="18">
        <f t="shared" si="41"/>
        <v>0</v>
      </c>
      <c r="K132" s="18">
        <f t="shared" si="41"/>
        <v>0</v>
      </c>
      <c r="L132" s="18">
        <f t="shared" si="41"/>
        <v>120000</v>
      </c>
      <c r="M132" s="18">
        <f t="shared" si="41"/>
        <v>120000</v>
      </c>
      <c r="N132" s="18">
        <f>N133+N134</f>
        <v>120000</v>
      </c>
      <c r="O132" s="210" t="s">
        <v>88</v>
      </c>
      <c r="P132" s="210" t="s">
        <v>89</v>
      </c>
      <c r="Q132" s="210">
        <f>SUM(R132:X134)</f>
        <v>1650</v>
      </c>
      <c r="R132" s="210"/>
      <c r="S132" s="210"/>
      <c r="T132" s="210"/>
      <c r="U132" s="210"/>
      <c r="V132" s="210">
        <v>550</v>
      </c>
      <c r="W132" s="210">
        <v>550</v>
      </c>
      <c r="X132" s="241">
        <v>550</v>
      </c>
      <c r="Y132" s="11"/>
    </row>
    <row r="133" spans="1:25" s="12" customFormat="1" ht="63" customHeight="1">
      <c r="A133" s="211"/>
      <c r="B133" s="211"/>
      <c r="C133" s="254"/>
      <c r="D133" s="254"/>
      <c r="E133" s="211"/>
      <c r="F133" s="26" t="s">
        <v>41</v>
      </c>
      <c r="G133" s="18">
        <f>SUM(H133:N133)</f>
        <v>360000</v>
      </c>
      <c r="H133" s="18">
        <v>0</v>
      </c>
      <c r="I133" s="18">
        <v>0</v>
      </c>
      <c r="J133" s="18">
        <v>0</v>
      </c>
      <c r="K133" s="18">
        <v>0</v>
      </c>
      <c r="L133" s="18">
        <v>120000</v>
      </c>
      <c r="M133" s="18">
        <v>120000</v>
      </c>
      <c r="N133" s="18">
        <v>120000</v>
      </c>
      <c r="O133" s="210"/>
      <c r="P133" s="210"/>
      <c r="Q133" s="210"/>
      <c r="R133" s="210"/>
      <c r="S133" s="210"/>
      <c r="T133" s="210"/>
      <c r="U133" s="210"/>
      <c r="V133" s="210"/>
      <c r="W133" s="210"/>
      <c r="X133" s="241"/>
      <c r="Y133" s="11"/>
    </row>
    <row r="134" spans="1:25" s="12" customFormat="1" ht="47.25">
      <c r="A134" s="211"/>
      <c r="B134" s="211"/>
      <c r="C134" s="254"/>
      <c r="D134" s="254"/>
      <c r="E134" s="211"/>
      <c r="F134" s="26" t="s">
        <v>42</v>
      </c>
      <c r="G134" s="18">
        <f>SUM(H134:N134)</f>
        <v>0</v>
      </c>
      <c r="H134" s="19">
        <v>0</v>
      </c>
      <c r="I134" s="19">
        <v>0</v>
      </c>
      <c r="J134" s="19">
        <v>0</v>
      </c>
      <c r="K134" s="19">
        <v>0</v>
      </c>
      <c r="L134" s="18">
        <v>0</v>
      </c>
      <c r="M134" s="19">
        <v>0</v>
      </c>
      <c r="N134" s="19">
        <v>0</v>
      </c>
      <c r="O134" s="210"/>
      <c r="P134" s="210"/>
      <c r="Q134" s="210"/>
      <c r="R134" s="210"/>
      <c r="S134" s="210"/>
      <c r="T134" s="210"/>
      <c r="U134" s="210"/>
      <c r="V134" s="210"/>
      <c r="W134" s="210"/>
      <c r="X134" s="241"/>
      <c r="Y134" s="11"/>
    </row>
    <row r="135" spans="1:25" s="12" customFormat="1" ht="21" customHeight="1">
      <c r="A135" s="205"/>
      <c r="B135" s="211" t="s">
        <v>141</v>
      </c>
      <c r="C135" s="253">
        <v>2020</v>
      </c>
      <c r="D135" s="253">
        <v>2026</v>
      </c>
      <c r="E135" s="211" t="s">
        <v>114</v>
      </c>
      <c r="F135" s="26" t="s">
        <v>36</v>
      </c>
      <c r="G135" s="19">
        <f t="shared" ref="G135:N135" si="42">G136+G137</f>
        <v>2344333.3299999996</v>
      </c>
      <c r="H135" s="19">
        <f t="shared" si="42"/>
        <v>24000</v>
      </c>
      <c r="I135" s="19">
        <f t="shared" si="42"/>
        <v>164000</v>
      </c>
      <c r="J135" s="19">
        <f t="shared" si="42"/>
        <v>484000</v>
      </c>
      <c r="K135" s="19">
        <f t="shared" si="42"/>
        <v>484000</v>
      </c>
      <c r="L135" s="19">
        <f t="shared" si="42"/>
        <v>396111.11</v>
      </c>
      <c r="M135" s="19">
        <f t="shared" si="42"/>
        <v>396111.11</v>
      </c>
      <c r="N135" s="19">
        <f t="shared" si="42"/>
        <v>396111.11</v>
      </c>
      <c r="O135" s="202" t="s">
        <v>94</v>
      </c>
      <c r="P135" s="202" t="s">
        <v>91</v>
      </c>
      <c r="Q135" s="210">
        <v>14</v>
      </c>
      <c r="R135" s="202">
        <v>2</v>
      </c>
      <c r="S135" s="202">
        <v>2</v>
      </c>
      <c r="T135" s="202">
        <v>2</v>
      </c>
      <c r="U135" s="202">
        <v>2</v>
      </c>
      <c r="V135" s="202">
        <v>2</v>
      </c>
      <c r="W135" s="202">
        <v>2</v>
      </c>
      <c r="X135" s="199">
        <v>2</v>
      </c>
      <c r="Y135" s="11"/>
    </row>
    <row r="136" spans="1:25" s="12" customFormat="1" ht="63" customHeight="1">
      <c r="A136" s="206"/>
      <c r="B136" s="211"/>
      <c r="C136" s="254"/>
      <c r="D136" s="254"/>
      <c r="E136" s="211"/>
      <c r="F136" s="26" t="s">
        <v>41</v>
      </c>
      <c r="G136" s="19">
        <f>SUM(H136:N136)</f>
        <v>2344333.3299999996</v>
      </c>
      <c r="H136" s="19">
        <v>24000</v>
      </c>
      <c r="I136" s="19">
        <v>164000</v>
      </c>
      <c r="J136" s="19">
        <v>484000</v>
      </c>
      <c r="K136" s="19">
        <v>484000</v>
      </c>
      <c r="L136" s="19">
        <v>396111.11</v>
      </c>
      <c r="M136" s="19">
        <v>396111.11</v>
      </c>
      <c r="N136" s="19">
        <v>396111.11</v>
      </c>
      <c r="O136" s="203"/>
      <c r="P136" s="203"/>
      <c r="Q136" s="210"/>
      <c r="R136" s="203"/>
      <c r="S136" s="203"/>
      <c r="T136" s="203"/>
      <c r="U136" s="203"/>
      <c r="V136" s="203"/>
      <c r="W136" s="203"/>
      <c r="X136" s="200"/>
      <c r="Y136" s="11"/>
    </row>
    <row r="137" spans="1:25" s="12" customFormat="1" ht="34.5" customHeight="1">
      <c r="A137" s="207"/>
      <c r="B137" s="211"/>
      <c r="C137" s="254"/>
      <c r="D137" s="254"/>
      <c r="E137" s="211"/>
      <c r="F137" s="26" t="s">
        <v>42</v>
      </c>
      <c r="G137" s="19">
        <f>SUM(H137:N137)</f>
        <v>0</v>
      </c>
      <c r="H137" s="19">
        <v>0</v>
      </c>
      <c r="I137" s="19"/>
      <c r="J137" s="19"/>
      <c r="K137" s="19">
        <v>0</v>
      </c>
      <c r="L137" s="19"/>
      <c r="M137" s="19">
        <v>0</v>
      </c>
      <c r="N137" s="19">
        <v>0</v>
      </c>
      <c r="O137" s="204"/>
      <c r="P137" s="204"/>
      <c r="Q137" s="210"/>
      <c r="R137" s="204"/>
      <c r="S137" s="204"/>
      <c r="T137" s="204"/>
      <c r="U137" s="204"/>
      <c r="V137" s="204"/>
      <c r="W137" s="204"/>
      <c r="X137" s="201"/>
      <c r="Y137" s="11"/>
    </row>
    <row r="138" spans="1:25" s="12" customFormat="1" ht="18.75" customHeight="1">
      <c r="A138" s="205"/>
      <c r="B138" s="211" t="s">
        <v>13</v>
      </c>
      <c r="C138" s="253">
        <v>2020</v>
      </c>
      <c r="D138" s="253">
        <v>2026</v>
      </c>
      <c r="E138" s="211" t="s">
        <v>114</v>
      </c>
      <c r="F138" s="26" t="s">
        <v>36</v>
      </c>
      <c r="G138" s="19">
        <f t="shared" ref="G138:N138" si="43">G139+G140</f>
        <v>27323</v>
      </c>
      <c r="H138" s="19">
        <f t="shared" si="43"/>
        <v>16254</v>
      </c>
      <c r="I138" s="19">
        <f t="shared" si="43"/>
        <v>11069</v>
      </c>
      <c r="J138" s="19">
        <f t="shared" si="43"/>
        <v>0</v>
      </c>
      <c r="K138" s="19">
        <f t="shared" si="43"/>
        <v>0</v>
      </c>
      <c r="L138" s="19">
        <f t="shared" si="43"/>
        <v>0</v>
      </c>
      <c r="M138" s="19">
        <f t="shared" si="43"/>
        <v>0</v>
      </c>
      <c r="N138" s="19">
        <f t="shared" si="43"/>
        <v>0</v>
      </c>
      <c r="O138" s="202" t="s">
        <v>87</v>
      </c>
      <c r="P138" s="202" t="s">
        <v>139</v>
      </c>
      <c r="Q138" s="210" t="s">
        <v>43</v>
      </c>
      <c r="R138" s="202">
        <v>0.2</v>
      </c>
      <c r="S138" s="202">
        <v>0.2</v>
      </c>
      <c r="T138" s="202">
        <v>0</v>
      </c>
      <c r="U138" s="202">
        <v>0</v>
      </c>
      <c r="V138" s="202">
        <v>0</v>
      </c>
      <c r="W138" s="202">
        <v>0</v>
      </c>
      <c r="X138" s="199">
        <v>0</v>
      </c>
      <c r="Y138" s="11"/>
    </row>
    <row r="139" spans="1:25" s="12" customFormat="1" ht="47.25" customHeight="1">
      <c r="A139" s="206"/>
      <c r="B139" s="211"/>
      <c r="C139" s="254"/>
      <c r="D139" s="254"/>
      <c r="E139" s="211"/>
      <c r="F139" s="26" t="s">
        <v>41</v>
      </c>
      <c r="G139" s="19">
        <f>SUM(H139:N139)</f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203"/>
      <c r="P139" s="203"/>
      <c r="Q139" s="210"/>
      <c r="R139" s="203"/>
      <c r="S139" s="203"/>
      <c r="T139" s="203"/>
      <c r="U139" s="203"/>
      <c r="V139" s="203"/>
      <c r="W139" s="203"/>
      <c r="X139" s="200"/>
      <c r="Y139" s="11"/>
    </row>
    <row r="140" spans="1:25" s="12" customFormat="1" ht="50.25" customHeight="1">
      <c r="A140" s="207"/>
      <c r="B140" s="211"/>
      <c r="C140" s="254"/>
      <c r="D140" s="254"/>
      <c r="E140" s="211"/>
      <c r="F140" s="26" t="s">
        <v>42</v>
      </c>
      <c r="G140" s="19">
        <f>SUM(H140:N140)</f>
        <v>27323</v>
      </c>
      <c r="H140" s="19">
        <v>16254</v>
      </c>
      <c r="I140" s="19">
        <v>11069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204"/>
      <c r="P140" s="204"/>
      <c r="Q140" s="210"/>
      <c r="R140" s="204"/>
      <c r="S140" s="204"/>
      <c r="T140" s="204"/>
      <c r="U140" s="204"/>
      <c r="V140" s="204"/>
      <c r="W140" s="204"/>
      <c r="X140" s="201"/>
      <c r="Y140" s="11"/>
    </row>
    <row r="141" spans="1:25" s="12" customFormat="1" ht="21.75" customHeight="1">
      <c r="A141" s="205"/>
      <c r="B141" s="205" t="s">
        <v>14</v>
      </c>
      <c r="C141" s="253">
        <v>2020</v>
      </c>
      <c r="D141" s="253">
        <v>2026</v>
      </c>
      <c r="E141" s="211" t="s">
        <v>114</v>
      </c>
      <c r="F141" s="26" t="s">
        <v>36</v>
      </c>
      <c r="G141" s="19">
        <f t="shared" ref="G141:L141" si="44">G142+G143</f>
        <v>15000</v>
      </c>
      <c r="H141" s="19">
        <f t="shared" si="44"/>
        <v>0</v>
      </c>
      <c r="I141" s="19">
        <f t="shared" si="44"/>
        <v>0</v>
      </c>
      <c r="J141" s="19">
        <f t="shared" si="44"/>
        <v>0</v>
      </c>
      <c r="K141" s="19">
        <f t="shared" si="44"/>
        <v>0</v>
      </c>
      <c r="L141" s="19">
        <f t="shared" si="44"/>
        <v>5000</v>
      </c>
      <c r="M141" s="19">
        <f>M142+M143</f>
        <v>5000</v>
      </c>
      <c r="N141" s="19">
        <f>N142+N143</f>
        <v>5000</v>
      </c>
      <c r="O141" s="202" t="s">
        <v>140</v>
      </c>
      <c r="P141" s="202" t="s">
        <v>93</v>
      </c>
      <c r="Q141" s="202">
        <f>SUM(R141:X143)</f>
        <v>3</v>
      </c>
      <c r="R141" s="202">
        <v>0</v>
      </c>
      <c r="S141" s="202"/>
      <c r="T141" s="202"/>
      <c r="U141" s="202"/>
      <c r="V141" s="202">
        <v>1</v>
      </c>
      <c r="W141" s="202">
        <v>1</v>
      </c>
      <c r="X141" s="253">
        <v>1</v>
      </c>
      <c r="Y141" s="11"/>
    </row>
    <row r="142" spans="1:25" s="12" customFormat="1" ht="46.5" customHeight="1">
      <c r="A142" s="206"/>
      <c r="B142" s="206"/>
      <c r="C142" s="254"/>
      <c r="D142" s="254"/>
      <c r="E142" s="211"/>
      <c r="F142" s="26" t="s">
        <v>41</v>
      </c>
      <c r="G142" s="19">
        <f>SUM(H142:N142)</f>
        <v>15000</v>
      </c>
      <c r="H142" s="19">
        <v>0</v>
      </c>
      <c r="I142" s="19"/>
      <c r="J142" s="19"/>
      <c r="K142" s="19"/>
      <c r="L142" s="19">
        <v>5000</v>
      </c>
      <c r="M142" s="19">
        <v>5000</v>
      </c>
      <c r="N142" s="19">
        <v>5000</v>
      </c>
      <c r="O142" s="203"/>
      <c r="P142" s="203"/>
      <c r="Q142" s="203"/>
      <c r="R142" s="203"/>
      <c r="S142" s="203"/>
      <c r="T142" s="203"/>
      <c r="U142" s="203"/>
      <c r="V142" s="203"/>
      <c r="W142" s="203"/>
      <c r="X142" s="254"/>
      <c r="Y142" s="11"/>
    </row>
    <row r="143" spans="1:25" s="12" customFormat="1" ht="42.75" customHeight="1">
      <c r="A143" s="207"/>
      <c r="B143" s="207"/>
      <c r="C143" s="254"/>
      <c r="D143" s="254"/>
      <c r="E143" s="211"/>
      <c r="F143" s="26" t="s">
        <v>42</v>
      </c>
      <c r="G143" s="19">
        <f>SUM(H143:N143)</f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204"/>
      <c r="P143" s="204"/>
      <c r="Q143" s="204"/>
      <c r="R143" s="204"/>
      <c r="S143" s="204"/>
      <c r="T143" s="204"/>
      <c r="U143" s="204"/>
      <c r="V143" s="204"/>
      <c r="W143" s="204"/>
      <c r="X143" s="294"/>
      <c r="Y143" s="11"/>
    </row>
    <row r="144" spans="1:25" s="12" customFormat="1" ht="18" customHeight="1">
      <c r="A144" s="24"/>
      <c r="B144" s="205" t="s">
        <v>15</v>
      </c>
      <c r="C144" s="253">
        <v>2020</v>
      </c>
      <c r="D144" s="253">
        <v>2026</v>
      </c>
      <c r="E144" s="211" t="s">
        <v>114</v>
      </c>
      <c r="F144" s="26" t="s">
        <v>36</v>
      </c>
      <c r="G144" s="19">
        <f t="shared" ref="G144:M144" si="45">G145+G146</f>
        <v>12000</v>
      </c>
      <c r="H144" s="19">
        <f>H145+H146</f>
        <v>0</v>
      </c>
      <c r="I144" s="19">
        <f t="shared" si="45"/>
        <v>0</v>
      </c>
      <c r="J144" s="19">
        <f t="shared" si="45"/>
        <v>0</v>
      </c>
      <c r="K144" s="19">
        <f t="shared" si="45"/>
        <v>0</v>
      </c>
      <c r="L144" s="19">
        <f t="shared" si="45"/>
        <v>4000</v>
      </c>
      <c r="M144" s="19">
        <f t="shared" si="45"/>
        <v>4000</v>
      </c>
      <c r="N144" s="19">
        <f>N145+N146</f>
        <v>4000</v>
      </c>
      <c r="O144" s="202" t="s">
        <v>92</v>
      </c>
      <c r="P144" s="202" t="s">
        <v>91</v>
      </c>
      <c r="Q144" s="202">
        <v>14</v>
      </c>
      <c r="R144" s="202">
        <v>2</v>
      </c>
      <c r="S144" s="202">
        <v>2</v>
      </c>
      <c r="T144" s="202">
        <v>2</v>
      </c>
      <c r="U144" s="202">
        <v>2</v>
      </c>
      <c r="V144" s="202">
        <v>2</v>
      </c>
      <c r="W144" s="202">
        <v>2</v>
      </c>
      <c r="X144" s="199">
        <v>2</v>
      </c>
      <c r="Y144" s="11"/>
    </row>
    <row r="145" spans="1:25" s="12" customFormat="1" ht="42.75" customHeight="1">
      <c r="A145" s="24"/>
      <c r="B145" s="206"/>
      <c r="C145" s="254"/>
      <c r="D145" s="254"/>
      <c r="E145" s="211"/>
      <c r="F145" s="26" t="s">
        <v>41</v>
      </c>
      <c r="G145" s="19">
        <f>SUM(H145:N145)</f>
        <v>12000</v>
      </c>
      <c r="H145" s="19">
        <v>0</v>
      </c>
      <c r="I145" s="19"/>
      <c r="J145" s="19"/>
      <c r="K145" s="19"/>
      <c r="L145" s="19">
        <v>4000</v>
      </c>
      <c r="M145" s="19">
        <v>4000</v>
      </c>
      <c r="N145" s="19">
        <v>4000</v>
      </c>
      <c r="O145" s="203"/>
      <c r="P145" s="203"/>
      <c r="Q145" s="203"/>
      <c r="R145" s="203"/>
      <c r="S145" s="203"/>
      <c r="T145" s="203"/>
      <c r="U145" s="203"/>
      <c r="V145" s="203"/>
      <c r="W145" s="203"/>
      <c r="X145" s="200"/>
      <c r="Y145" s="11"/>
    </row>
    <row r="146" spans="1:25" s="12" customFormat="1" ht="117" customHeight="1">
      <c r="A146" s="24"/>
      <c r="B146" s="207"/>
      <c r="C146" s="254"/>
      <c r="D146" s="254"/>
      <c r="E146" s="211"/>
      <c r="F146" s="26" t="s">
        <v>42</v>
      </c>
      <c r="G146" s="19">
        <f>SUM(H146:N146)</f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204"/>
      <c r="P146" s="204"/>
      <c r="Q146" s="204"/>
      <c r="R146" s="204"/>
      <c r="S146" s="204"/>
      <c r="T146" s="204"/>
      <c r="U146" s="204"/>
      <c r="V146" s="204"/>
      <c r="W146" s="204"/>
      <c r="X146" s="201"/>
      <c r="Y146" s="11"/>
    </row>
    <row r="147" spans="1:25" s="12" customFormat="1" ht="37.9" customHeight="1">
      <c r="A147" s="203"/>
      <c r="B147" s="205" t="s">
        <v>206</v>
      </c>
      <c r="C147" s="253">
        <v>2020</v>
      </c>
      <c r="D147" s="253">
        <v>2026</v>
      </c>
      <c r="E147" s="211" t="s">
        <v>114</v>
      </c>
      <c r="F147" s="89" t="s">
        <v>36</v>
      </c>
      <c r="G147" s="19">
        <f t="shared" ref="G147:N147" si="46">G148+G149</f>
        <v>1509939.3499999999</v>
      </c>
      <c r="H147" s="19">
        <f t="shared" si="46"/>
        <v>162330.62</v>
      </c>
      <c r="I147" s="19">
        <f t="shared" si="46"/>
        <v>210796.51</v>
      </c>
      <c r="J147" s="19">
        <f t="shared" si="46"/>
        <v>210796.51</v>
      </c>
      <c r="K147" s="19">
        <f t="shared" si="46"/>
        <v>210796.51</v>
      </c>
      <c r="L147" s="19">
        <f t="shared" si="46"/>
        <v>238406.39999999999</v>
      </c>
      <c r="M147" s="19">
        <f t="shared" si="46"/>
        <v>238406.39999999999</v>
      </c>
      <c r="N147" s="19">
        <f t="shared" si="46"/>
        <v>238406.39999999999</v>
      </c>
      <c r="O147" s="202" t="s">
        <v>207</v>
      </c>
      <c r="P147" s="202" t="s">
        <v>110</v>
      </c>
      <c r="Q147" s="202">
        <v>280</v>
      </c>
      <c r="R147" s="202">
        <v>40</v>
      </c>
      <c r="S147" s="202">
        <v>40</v>
      </c>
      <c r="T147" s="202">
        <v>40</v>
      </c>
      <c r="U147" s="202">
        <v>40</v>
      </c>
      <c r="V147" s="202">
        <v>40</v>
      </c>
      <c r="W147" s="202">
        <v>40</v>
      </c>
      <c r="X147" s="199">
        <v>40</v>
      </c>
      <c r="Y147" s="11"/>
    </row>
    <row r="148" spans="1:25" s="12" customFormat="1" ht="37.9" customHeight="1">
      <c r="A148" s="203"/>
      <c r="B148" s="206"/>
      <c r="C148" s="254"/>
      <c r="D148" s="254"/>
      <c r="E148" s="211"/>
      <c r="F148" s="89" t="s">
        <v>41</v>
      </c>
      <c r="G148" s="19">
        <f>SUM(H148:N148)</f>
        <v>0</v>
      </c>
      <c r="H148" s="19">
        <v>0</v>
      </c>
      <c r="I148" s="19">
        <v>0</v>
      </c>
      <c r="J148" s="19">
        <v>0</v>
      </c>
      <c r="K148" s="19">
        <v>0</v>
      </c>
      <c r="L148" s="19"/>
      <c r="M148" s="19">
        <v>0</v>
      </c>
      <c r="N148" s="19">
        <v>0</v>
      </c>
      <c r="O148" s="203"/>
      <c r="P148" s="203"/>
      <c r="Q148" s="203"/>
      <c r="R148" s="203"/>
      <c r="S148" s="203"/>
      <c r="T148" s="203"/>
      <c r="U148" s="203"/>
      <c r="V148" s="203"/>
      <c r="W148" s="203"/>
      <c r="X148" s="200"/>
      <c r="Y148" s="11"/>
    </row>
    <row r="149" spans="1:25" s="12" customFormat="1" ht="88.15" customHeight="1">
      <c r="A149" s="204"/>
      <c r="B149" s="207"/>
      <c r="C149" s="254"/>
      <c r="D149" s="254"/>
      <c r="E149" s="211"/>
      <c r="F149" s="89" t="s">
        <v>42</v>
      </c>
      <c r="G149" s="19">
        <f>SUM(H149:N149)</f>
        <v>1509939.3499999999</v>
      </c>
      <c r="H149" s="19">
        <v>162330.62</v>
      </c>
      <c r="I149" s="19">
        <v>210796.51</v>
      </c>
      <c r="J149" s="19">
        <v>210796.51</v>
      </c>
      <c r="K149" s="19">
        <v>210796.51</v>
      </c>
      <c r="L149" s="19">
        <v>238406.39999999999</v>
      </c>
      <c r="M149" s="19">
        <v>238406.39999999999</v>
      </c>
      <c r="N149" s="19">
        <v>238406.39999999999</v>
      </c>
      <c r="O149" s="204"/>
      <c r="P149" s="204"/>
      <c r="Q149" s="204"/>
      <c r="R149" s="204"/>
      <c r="S149" s="204"/>
      <c r="T149" s="204"/>
      <c r="U149" s="204"/>
      <c r="V149" s="204"/>
      <c r="W149" s="204"/>
      <c r="X149" s="201"/>
      <c r="Y149" s="11"/>
    </row>
    <row r="150" spans="1:25" s="12" customFormat="1" ht="20.25" customHeight="1">
      <c r="A150" s="205"/>
      <c r="B150" s="205" t="s">
        <v>147</v>
      </c>
      <c r="C150" s="253">
        <v>2020</v>
      </c>
      <c r="D150" s="253">
        <v>2026</v>
      </c>
      <c r="E150" s="211" t="s">
        <v>114</v>
      </c>
      <c r="F150" s="26" t="s">
        <v>36</v>
      </c>
      <c r="G150" s="19">
        <f t="shared" ref="G150:N150" si="47">G151+G152</f>
        <v>3891208.5799999996</v>
      </c>
      <c r="H150" s="19">
        <f t="shared" si="47"/>
        <v>2153070.67</v>
      </c>
      <c r="I150" s="19">
        <f t="shared" si="47"/>
        <v>1738137.91</v>
      </c>
      <c r="J150" s="19">
        <f t="shared" si="47"/>
        <v>0</v>
      </c>
      <c r="K150" s="19">
        <f t="shared" si="47"/>
        <v>0</v>
      </c>
      <c r="L150" s="19">
        <f t="shared" si="47"/>
        <v>0</v>
      </c>
      <c r="M150" s="19">
        <f t="shared" si="47"/>
        <v>0</v>
      </c>
      <c r="N150" s="19">
        <f t="shared" si="47"/>
        <v>0</v>
      </c>
      <c r="O150" s="210" t="s">
        <v>88</v>
      </c>
      <c r="P150" s="202" t="s">
        <v>89</v>
      </c>
      <c r="Q150" s="202">
        <f>SUM(R150:X152)</f>
        <v>3950</v>
      </c>
      <c r="R150" s="202">
        <v>550</v>
      </c>
      <c r="S150" s="202">
        <v>650</v>
      </c>
      <c r="T150" s="202">
        <v>550</v>
      </c>
      <c r="U150" s="202">
        <v>550</v>
      </c>
      <c r="V150" s="202">
        <v>550</v>
      </c>
      <c r="W150" s="202">
        <v>550</v>
      </c>
      <c r="X150" s="199">
        <v>550</v>
      </c>
      <c r="Y150" s="11"/>
    </row>
    <row r="151" spans="1:25" s="12" customFormat="1" ht="50.25" customHeight="1">
      <c r="A151" s="206"/>
      <c r="B151" s="206"/>
      <c r="C151" s="254"/>
      <c r="D151" s="254"/>
      <c r="E151" s="211"/>
      <c r="F151" s="26" t="s">
        <v>41</v>
      </c>
      <c r="G151" s="19">
        <f>SUM(H151:N151)</f>
        <v>654149.93999999994</v>
      </c>
      <c r="H151" s="19">
        <v>334149.94</v>
      </c>
      <c r="I151" s="19">
        <v>320000</v>
      </c>
      <c r="J151" s="19">
        <v>0</v>
      </c>
      <c r="K151" s="19">
        <v>0</v>
      </c>
      <c r="L151" s="19"/>
      <c r="M151" s="19">
        <v>0</v>
      </c>
      <c r="N151" s="19">
        <v>0</v>
      </c>
      <c r="O151" s="210"/>
      <c r="P151" s="203"/>
      <c r="Q151" s="203"/>
      <c r="R151" s="203"/>
      <c r="S151" s="203"/>
      <c r="T151" s="203"/>
      <c r="U151" s="203"/>
      <c r="V151" s="203"/>
      <c r="W151" s="203"/>
      <c r="X151" s="200"/>
      <c r="Y151" s="11"/>
    </row>
    <row r="152" spans="1:25" s="12" customFormat="1" ht="45.75" customHeight="1">
      <c r="A152" s="207"/>
      <c r="B152" s="207"/>
      <c r="C152" s="254"/>
      <c r="D152" s="254"/>
      <c r="E152" s="211"/>
      <c r="F152" s="26" t="s">
        <v>42</v>
      </c>
      <c r="G152" s="19">
        <f>SUM(H152:N152)</f>
        <v>3237058.6399999997</v>
      </c>
      <c r="H152" s="19">
        <v>1818920.73</v>
      </c>
      <c r="I152" s="19">
        <v>1418137.91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210"/>
      <c r="P152" s="204"/>
      <c r="Q152" s="204"/>
      <c r="R152" s="204"/>
      <c r="S152" s="204"/>
      <c r="T152" s="204"/>
      <c r="U152" s="204"/>
      <c r="V152" s="204"/>
      <c r="W152" s="204"/>
      <c r="X152" s="201"/>
      <c r="Y152" s="11"/>
    </row>
    <row r="153" spans="1:25" s="12" customFormat="1" ht="39" customHeight="1">
      <c r="A153" s="69"/>
      <c r="B153" s="69" t="s">
        <v>138</v>
      </c>
      <c r="C153" s="70">
        <v>2020</v>
      </c>
      <c r="D153" s="70">
        <v>2026</v>
      </c>
      <c r="E153" s="65" t="s">
        <v>55</v>
      </c>
      <c r="F153" s="67" t="s">
        <v>55</v>
      </c>
      <c r="G153" s="19" t="s">
        <v>55</v>
      </c>
      <c r="H153" s="19" t="s">
        <v>55</v>
      </c>
      <c r="I153" s="19" t="s">
        <v>55</v>
      </c>
      <c r="J153" s="19" t="s">
        <v>55</v>
      </c>
      <c r="K153" s="19" t="s">
        <v>55</v>
      </c>
      <c r="L153" s="19" t="s">
        <v>55</v>
      </c>
      <c r="M153" s="19" t="s">
        <v>55</v>
      </c>
      <c r="N153" s="19" t="s">
        <v>55</v>
      </c>
      <c r="O153" s="66" t="s">
        <v>55</v>
      </c>
      <c r="P153" s="66" t="s">
        <v>55</v>
      </c>
      <c r="Q153" s="66" t="s">
        <v>55</v>
      </c>
      <c r="R153" s="66" t="s">
        <v>55</v>
      </c>
      <c r="S153" s="66" t="s">
        <v>55</v>
      </c>
      <c r="T153" s="66" t="s">
        <v>55</v>
      </c>
      <c r="U153" s="66" t="s">
        <v>55</v>
      </c>
      <c r="V153" s="66" t="s">
        <v>55</v>
      </c>
      <c r="W153" s="66" t="s">
        <v>55</v>
      </c>
      <c r="X153" s="68" t="s">
        <v>55</v>
      </c>
      <c r="Y153" s="11"/>
    </row>
    <row r="154" spans="1:25" s="12" customFormat="1" ht="45.75" customHeight="1">
      <c r="A154" s="64"/>
      <c r="B154" s="205" t="s">
        <v>66</v>
      </c>
      <c r="C154" s="253">
        <v>2020</v>
      </c>
      <c r="D154" s="253">
        <v>2026</v>
      </c>
      <c r="E154" s="205" t="s">
        <v>57</v>
      </c>
      <c r="F154" s="61" t="s">
        <v>36</v>
      </c>
      <c r="G154" s="19">
        <f>G155+G156</f>
        <v>150000</v>
      </c>
      <c r="H154" s="18">
        <f>H155+H156</f>
        <v>0</v>
      </c>
      <c r="I154" s="18">
        <f t="shared" ref="I154:N154" si="48">I155+I156</f>
        <v>50000</v>
      </c>
      <c r="J154" s="18">
        <f t="shared" si="48"/>
        <v>50000</v>
      </c>
      <c r="K154" s="18">
        <f t="shared" si="48"/>
        <v>50000</v>
      </c>
      <c r="L154" s="18">
        <f t="shared" si="48"/>
        <v>0</v>
      </c>
      <c r="M154" s="18">
        <f t="shared" si="48"/>
        <v>0</v>
      </c>
      <c r="N154" s="18">
        <f t="shared" si="48"/>
        <v>0</v>
      </c>
      <c r="O154" s="202"/>
      <c r="P154" s="202" t="s">
        <v>35</v>
      </c>
      <c r="Q154" s="202" t="s">
        <v>35</v>
      </c>
      <c r="R154" s="202" t="s">
        <v>35</v>
      </c>
      <c r="S154" s="202" t="s">
        <v>35</v>
      </c>
      <c r="T154" s="202" t="s">
        <v>35</v>
      </c>
      <c r="U154" s="202" t="s">
        <v>35</v>
      </c>
      <c r="V154" s="202" t="s">
        <v>35</v>
      </c>
      <c r="W154" s="202" t="s">
        <v>35</v>
      </c>
      <c r="X154" s="199" t="s">
        <v>35</v>
      </c>
      <c r="Y154" s="11"/>
    </row>
    <row r="155" spans="1:25" s="12" customFormat="1" ht="45.75" customHeight="1">
      <c r="A155" s="64"/>
      <c r="B155" s="206"/>
      <c r="C155" s="254"/>
      <c r="D155" s="254"/>
      <c r="E155" s="206"/>
      <c r="F155" s="61" t="s">
        <v>41</v>
      </c>
      <c r="G155" s="19">
        <f>SUM(H155:N155)</f>
        <v>150000</v>
      </c>
      <c r="H155" s="18">
        <f>H158+H161</f>
        <v>0</v>
      </c>
      <c r="I155" s="18">
        <f t="shared" ref="I155:N155" si="49">I158+I161</f>
        <v>50000</v>
      </c>
      <c r="J155" s="18">
        <f t="shared" si="49"/>
        <v>50000</v>
      </c>
      <c r="K155" s="18">
        <f t="shared" si="49"/>
        <v>50000</v>
      </c>
      <c r="L155" s="18">
        <f t="shared" si="49"/>
        <v>0</v>
      </c>
      <c r="M155" s="18">
        <f t="shared" si="49"/>
        <v>0</v>
      </c>
      <c r="N155" s="18">
        <f t="shared" si="49"/>
        <v>0</v>
      </c>
      <c r="O155" s="203"/>
      <c r="P155" s="203"/>
      <c r="Q155" s="203"/>
      <c r="R155" s="203"/>
      <c r="S155" s="203"/>
      <c r="T155" s="203"/>
      <c r="U155" s="203"/>
      <c r="V155" s="203"/>
      <c r="W155" s="203"/>
      <c r="X155" s="200"/>
      <c r="Y155" s="11"/>
    </row>
    <row r="156" spans="1:25" s="12" customFormat="1" ht="45.75" customHeight="1">
      <c r="A156" s="64"/>
      <c r="B156" s="207"/>
      <c r="C156" s="254"/>
      <c r="D156" s="254"/>
      <c r="E156" s="207"/>
      <c r="F156" s="61" t="s">
        <v>42</v>
      </c>
      <c r="G156" s="19">
        <f>SUM(H156:N156)</f>
        <v>0</v>
      </c>
      <c r="H156" s="19">
        <f>H159+H162</f>
        <v>0</v>
      </c>
      <c r="I156" s="19">
        <f t="shared" ref="I156:N156" si="50">I159+I162</f>
        <v>0</v>
      </c>
      <c r="J156" s="19">
        <f t="shared" si="50"/>
        <v>0</v>
      </c>
      <c r="K156" s="19">
        <f t="shared" si="50"/>
        <v>0</v>
      </c>
      <c r="L156" s="19">
        <f t="shared" si="50"/>
        <v>0</v>
      </c>
      <c r="M156" s="19">
        <f t="shared" si="50"/>
        <v>0</v>
      </c>
      <c r="N156" s="19">
        <f t="shared" si="50"/>
        <v>0</v>
      </c>
      <c r="O156" s="204"/>
      <c r="P156" s="204"/>
      <c r="Q156" s="204"/>
      <c r="R156" s="204"/>
      <c r="S156" s="204"/>
      <c r="T156" s="204"/>
      <c r="U156" s="204"/>
      <c r="V156" s="204"/>
      <c r="W156" s="204"/>
      <c r="X156" s="201"/>
      <c r="Y156" s="11"/>
    </row>
    <row r="157" spans="1:25" s="12" customFormat="1" ht="45.75" customHeight="1">
      <c r="A157" s="64"/>
      <c r="B157" s="205" t="s">
        <v>130</v>
      </c>
      <c r="C157" s="253">
        <v>2020</v>
      </c>
      <c r="D157" s="253">
        <v>2026</v>
      </c>
      <c r="E157" s="211" t="s">
        <v>57</v>
      </c>
      <c r="F157" s="61" t="s">
        <v>36</v>
      </c>
      <c r="G157" s="19">
        <f>G158+G159</f>
        <v>120000</v>
      </c>
      <c r="H157" s="18">
        <f t="shared" ref="H157" si="51">H158+H159</f>
        <v>0</v>
      </c>
      <c r="I157" s="18">
        <f>I158+I159</f>
        <v>40000</v>
      </c>
      <c r="J157" s="18">
        <f t="shared" ref="J157:M157" si="52">J158+J159</f>
        <v>40000</v>
      </c>
      <c r="K157" s="18">
        <f t="shared" si="52"/>
        <v>40000</v>
      </c>
      <c r="L157" s="18">
        <f t="shared" si="52"/>
        <v>0</v>
      </c>
      <c r="M157" s="18">
        <f t="shared" si="52"/>
        <v>0</v>
      </c>
      <c r="N157" s="18">
        <f>N158+N159</f>
        <v>0</v>
      </c>
      <c r="O157" s="210" t="s">
        <v>135</v>
      </c>
      <c r="P157" s="210" t="s">
        <v>93</v>
      </c>
      <c r="Q157" s="210">
        <f>SUM(R157:X159)</f>
        <v>120</v>
      </c>
      <c r="R157" s="210"/>
      <c r="S157" s="210">
        <v>20</v>
      </c>
      <c r="T157" s="210">
        <v>20</v>
      </c>
      <c r="U157" s="210">
        <v>20</v>
      </c>
      <c r="V157" s="210">
        <v>20</v>
      </c>
      <c r="W157" s="210">
        <v>20</v>
      </c>
      <c r="X157" s="228">
        <v>20</v>
      </c>
      <c r="Y157" s="11"/>
    </row>
    <row r="158" spans="1:25" s="12" customFormat="1" ht="45.75" customHeight="1">
      <c r="A158" s="64"/>
      <c r="B158" s="206"/>
      <c r="C158" s="254"/>
      <c r="D158" s="254"/>
      <c r="E158" s="211"/>
      <c r="F158" s="61" t="s">
        <v>41</v>
      </c>
      <c r="G158" s="19">
        <f>SUM(H158:N158)</f>
        <v>120000</v>
      </c>
      <c r="H158" s="18">
        <v>0</v>
      </c>
      <c r="I158" s="18">
        <v>40000</v>
      </c>
      <c r="J158" s="18">
        <v>40000</v>
      </c>
      <c r="K158" s="18">
        <v>40000</v>
      </c>
      <c r="L158" s="19">
        <v>0</v>
      </c>
      <c r="M158" s="18">
        <v>0</v>
      </c>
      <c r="N158" s="18">
        <v>0</v>
      </c>
      <c r="O158" s="210"/>
      <c r="P158" s="210"/>
      <c r="Q158" s="210"/>
      <c r="R158" s="210"/>
      <c r="S158" s="210"/>
      <c r="T158" s="210"/>
      <c r="U158" s="210"/>
      <c r="V158" s="210"/>
      <c r="W158" s="210"/>
      <c r="X158" s="228"/>
      <c r="Y158" s="11"/>
    </row>
    <row r="159" spans="1:25" s="12" customFormat="1" ht="72.599999999999994" customHeight="1">
      <c r="A159" s="64"/>
      <c r="B159" s="207"/>
      <c r="C159" s="254"/>
      <c r="D159" s="254"/>
      <c r="E159" s="211"/>
      <c r="F159" s="61" t="s">
        <v>42</v>
      </c>
      <c r="G159" s="19">
        <f>SUM(H159:N159)</f>
        <v>0</v>
      </c>
      <c r="H159" s="19">
        <v>0</v>
      </c>
      <c r="I159" s="19">
        <v>0</v>
      </c>
      <c r="J159" s="19">
        <v>0</v>
      </c>
      <c r="K159" s="19">
        <v>0</v>
      </c>
      <c r="L159" s="18">
        <v>0</v>
      </c>
      <c r="M159" s="19">
        <v>0</v>
      </c>
      <c r="N159" s="19">
        <v>0</v>
      </c>
      <c r="O159" s="210"/>
      <c r="P159" s="210"/>
      <c r="Q159" s="210"/>
      <c r="R159" s="210"/>
      <c r="S159" s="210"/>
      <c r="T159" s="210"/>
      <c r="U159" s="210"/>
      <c r="V159" s="210"/>
      <c r="W159" s="210"/>
      <c r="X159" s="228"/>
      <c r="Y159" s="11"/>
    </row>
    <row r="160" spans="1:25" s="12" customFormat="1" ht="45.75" customHeight="1">
      <c r="A160" s="64"/>
      <c r="B160" s="205" t="s">
        <v>131</v>
      </c>
      <c r="C160" s="63"/>
      <c r="D160" s="63"/>
      <c r="E160" s="211" t="s">
        <v>57</v>
      </c>
      <c r="F160" s="61" t="s">
        <v>36</v>
      </c>
      <c r="G160" s="19">
        <f>G161+G162</f>
        <v>30000</v>
      </c>
      <c r="H160" s="19">
        <f>H161+H162</f>
        <v>0</v>
      </c>
      <c r="I160" s="19">
        <f t="shared" ref="I160:N160" si="53">I161+I162</f>
        <v>10000</v>
      </c>
      <c r="J160" s="19">
        <f t="shared" si="53"/>
        <v>10000</v>
      </c>
      <c r="K160" s="19">
        <f t="shared" si="53"/>
        <v>10000</v>
      </c>
      <c r="L160" s="19">
        <f t="shared" si="53"/>
        <v>0</v>
      </c>
      <c r="M160" s="19">
        <f t="shared" si="53"/>
        <v>0</v>
      </c>
      <c r="N160" s="19">
        <f t="shared" si="53"/>
        <v>0</v>
      </c>
      <c r="O160" s="323" t="s">
        <v>134</v>
      </c>
      <c r="P160" s="210" t="s">
        <v>93</v>
      </c>
      <c r="Q160" s="210">
        <f>SUM(R160:X162)</f>
        <v>180</v>
      </c>
      <c r="R160" s="202"/>
      <c r="S160" s="202">
        <v>30</v>
      </c>
      <c r="T160" s="202">
        <v>30</v>
      </c>
      <c r="U160" s="202">
        <v>30</v>
      </c>
      <c r="V160" s="202">
        <v>30</v>
      </c>
      <c r="W160" s="202">
        <v>30</v>
      </c>
      <c r="X160" s="202">
        <v>30</v>
      </c>
      <c r="Y160" s="11"/>
    </row>
    <row r="161" spans="1:25" s="12" customFormat="1" ht="45.75" customHeight="1">
      <c r="A161" s="64"/>
      <c r="B161" s="206"/>
      <c r="C161" s="63"/>
      <c r="D161" s="63"/>
      <c r="E161" s="211"/>
      <c r="F161" s="61" t="s">
        <v>41</v>
      </c>
      <c r="G161" s="19">
        <f>SUM(H161:N161)</f>
        <v>30000</v>
      </c>
      <c r="H161" s="19">
        <v>0</v>
      </c>
      <c r="I161" s="19">
        <v>10000</v>
      </c>
      <c r="J161" s="19">
        <v>10000</v>
      </c>
      <c r="K161" s="19">
        <v>10000</v>
      </c>
      <c r="L161" s="19">
        <v>0</v>
      </c>
      <c r="M161" s="19">
        <v>0</v>
      </c>
      <c r="N161" s="19">
        <v>0</v>
      </c>
      <c r="O161" s="324"/>
      <c r="P161" s="210"/>
      <c r="Q161" s="210"/>
      <c r="R161" s="203"/>
      <c r="S161" s="203"/>
      <c r="T161" s="203"/>
      <c r="U161" s="203"/>
      <c r="V161" s="203"/>
      <c r="W161" s="203"/>
      <c r="X161" s="203"/>
      <c r="Y161" s="11"/>
    </row>
    <row r="162" spans="1:25" s="12" customFormat="1" ht="45.75" customHeight="1">
      <c r="A162" s="64"/>
      <c r="B162" s="207"/>
      <c r="C162" s="63"/>
      <c r="D162" s="63"/>
      <c r="E162" s="211"/>
      <c r="F162" s="61" t="s">
        <v>42</v>
      </c>
      <c r="G162" s="19">
        <f>SUM(H162:N162)</f>
        <v>0</v>
      </c>
      <c r="H162" s="19"/>
      <c r="I162" s="19"/>
      <c r="J162" s="19"/>
      <c r="K162" s="19"/>
      <c r="L162" s="19"/>
      <c r="M162" s="19"/>
      <c r="N162" s="19"/>
      <c r="O162" s="325"/>
      <c r="P162" s="210"/>
      <c r="Q162" s="210"/>
      <c r="R162" s="204"/>
      <c r="S162" s="204"/>
      <c r="T162" s="204"/>
      <c r="U162" s="204"/>
      <c r="V162" s="204"/>
      <c r="W162" s="204"/>
      <c r="X162" s="204"/>
      <c r="Y162" s="11"/>
    </row>
    <row r="163" spans="1:25" ht="15.75" customHeight="1">
      <c r="A163" s="205"/>
      <c r="B163" s="205" t="s">
        <v>132</v>
      </c>
      <c r="C163" s="253">
        <v>2020</v>
      </c>
      <c r="D163" s="253">
        <v>2026</v>
      </c>
      <c r="E163" s="205" t="s">
        <v>57</v>
      </c>
      <c r="F163" s="26" t="s">
        <v>36</v>
      </c>
      <c r="G163" s="19">
        <f>G164+G165</f>
        <v>2760000</v>
      </c>
      <c r="H163" s="18">
        <f>H164+H165</f>
        <v>1360000</v>
      </c>
      <c r="I163" s="18">
        <f t="shared" ref="I163:N163" si="54">I164+I165</f>
        <v>200000</v>
      </c>
      <c r="J163" s="18">
        <f t="shared" si="54"/>
        <v>600000</v>
      </c>
      <c r="K163" s="18">
        <f t="shared" si="54"/>
        <v>600000</v>
      </c>
      <c r="L163" s="18">
        <f t="shared" si="54"/>
        <v>0</v>
      </c>
      <c r="M163" s="18">
        <f t="shared" si="54"/>
        <v>0</v>
      </c>
      <c r="N163" s="18">
        <f t="shared" si="54"/>
        <v>0</v>
      </c>
      <c r="O163" s="202"/>
      <c r="P163" s="202" t="s">
        <v>35</v>
      </c>
      <c r="Q163" s="202" t="s">
        <v>35</v>
      </c>
      <c r="R163" s="202" t="s">
        <v>35</v>
      </c>
      <c r="S163" s="202" t="s">
        <v>35</v>
      </c>
      <c r="T163" s="202" t="s">
        <v>35</v>
      </c>
      <c r="U163" s="202" t="s">
        <v>35</v>
      </c>
      <c r="V163" s="202" t="s">
        <v>35</v>
      </c>
      <c r="W163" s="202" t="s">
        <v>35</v>
      </c>
      <c r="X163" s="199" t="s">
        <v>35</v>
      </c>
      <c r="Y163" s="3"/>
    </row>
    <row r="164" spans="1:25" ht="63" customHeight="1">
      <c r="A164" s="206"/>
      <c r="B164" s="206"/>
      <c r="C164" s="254"/>
      <c r="D164" s="254"/>
      <c r="E164" s="206"/>
      <c r="F164" s="26" t="s">
        <v>41</v>
      </c>
      <c r="G164" s="19">
        <f>SUM(H164:N164)</f>
        <v>1689345.67</v>
      </c>
      <c r="H164" s="18">
        <f>H167+H170</f>
        <v>289345.67</v>
      </c>
      <c r="I164" s="18">
        <f t="shared" ref="I164:N164" si="55">I167+I170</f>
        <v>200000</v>
      </c>
      <c r="J164" s="18">
        <f t="shared" si="55"/>
        <v>600000</v>
      </c>
      <c r="K164" s="18">
        <f t="shared" si="55"/>
        <v>600000</v>
      </c>
      <c r="L164" s="18">
        <f t="shared" si="55"/>
        <v>0</v>
      </c>
      <c r="M164" s="18">
        <f t="shared" si="55"/>
        <v>0</v>
      </c>
      <c r="N164" s="18">
        <f t="shared" si="55"/>
        <v>0</v>
      </c>
      <c r="O164" s="203"/>
      <c r="P164" s="203"/>
      <c r="Q164" s="203"/>
      <c r="R164" s="203"/>
      <c r="S164" s="203"/>
      <c r="T164" s="203"/>
      <c r="U164" s="203"/>
      <c r="V164" s="203"/>
      <c r="W164" s="203"/>
      <c r="X164" s="200"/>
      <c r="Y164" s="3"/>
    </row>
    <row r="165" spans="1:25" ht="78.599999999999994" customHeight="1">
      <c r="A165" s="207"/>
      <c r="B165" s="207"/>
      <c r="C165" s="254"/>
      <c r="D165" s="254"/>
      <c r="E165" s="207"/>
      <c r="F165" s="26" t="s">
        <v>42</v>
      </c>
      <c r="G165" s="19">
        <f>SUM(H165:N165)</f>
        <v>1070654.33</v>
      </c>
      <c r="H165" s="19">
        <f>H168</f>
        <v>1070654.33</v>
      </c>
      <c r="I165" s="19">
        <f t="shared" ref="I165:N165" si="56">I168</f>
        <v>0</v>
      </c>
      <c r="J165" s="19">
        <f t="shared" si="56"/>
        <v>0</v>
      </c>
      <c r="K165" s="19">
        <f t="shared" si="56"/>
        <v>0</v>
      </c>
      <c r="L165" s="19">
        <f t="shared" si="56"/>
        <v>0</v>
      </c>
      <c r="M165" s="19">
        <f t="shared" si="56"/>
        <v>0</v>
      </c>
      <c r="N165" s="19">
        <f t="shared" si="56"/>
        <v>0</v>
      </c>
      <c r="O165" s="204"/>
      <c r="P165" s="204"/>
      <c r="Q165" s="204"/>
      <c r="R165" s="204"/>
      <c r="S165" s="204"/>
      <c r="T165" s="204"/>
      <c r="U165" s="204"/>
      <c r="V165" s="204"/>
      <c r="W165" s="204"/>
      <c r="X165" s="201"/>
      <c r="Y165" s="3"/>
    </row>
    <row r="166" spans="1:25" s="147" customFormat="1" ht="27" customHeight="1">
      <c r="A166" s="135"/>
      <c r="B166" s="211" t="s">
        <v>133</v>
      </c>
      <c r="C166" s="253">
        <v>2020</v>
      </c>
      <c r="D166" s="253">
        <v>2026</v>
      </c>
      <c r="E166" s="211" t="s">
        <v>57</v>
      </c>
      <c r="F166" s="133" t="s">
        <v>36</v>
      </c>
      <c r="G166" s="19">
        <f>G167+G168</f>
        <v>2760000</v>
      </c>
      <c r="H166" s="18">
        <f t="shared" ref="H166" si="57">H167+H168</f>
        <v>1360000</v>
      </c>
      <c r="I166" s="18">
        <f>I167+I168</f>
        <v>200000</v>
      </c>
      <c r="J166" s="18">
        <f t="shared" ref="J166:M166" si="58">J167+J168</f>
        <v>600000</v>
      </c>
      <c r="K166" s="18">
        <f t="shared" si="58"/>
        <v>600000</v>
      </c>
      <c r="L166" s="18">
        <f t="shared" si="58"/>
        <v>0</v>
      </c>
      <c r="M166" s="18">
        <f t="shared" si="58"/>
        <v>0</v>
      </c>
      <c r="N166" s="18">
        <f>N167+N168</f>
        <v>0</v>
      </c>
      <c r="O166" s="210" t="s">
        <v>136</v>
      </c>
      <c r="P166" s="210" t="s">
        <v>68</v>
      </c>
      <c r="Q166" s="210">
        <v>100</v>
      </c>
      <c r="R166" s="210">
        <v>100</v>
      </c>
      <c r="S166" s="210">
        <v>100</v>
      </c>
      <c r="T166" s="210">
        <v>100</v>
      </c>
      <c r="U166" s="210">
        <v>100</v>
      </c>
      <c r="V166" s="210"/>
      <c r="W166" s="210"/>
      <c r="X166" s="228"/>
      <c r="Y166" s="3"/>
    </row>
    <row r="167" spans="1:25" s="147" customFormat="1" ht="42.6" customHeight="1">
      <c r="A167" s="135"/>
      <c r="B167" s="211"/>
      <c r="C167" s="254"/>
      <c r="D167" s="254"/>
      <c r="E167" s="211"/>
      <c r="F167" s="133" t="s">
        <v>41</v>
      </c>
      <c r="G167" s="19">
        <f>SUM(H167:N167)</f>
        <v>1689345.67</v>
      </c>
      <c r="H167" s="18">
        <v>289345.67</v>
      </c>
      <c r="I167" s="18">
        <v>200000</v>
      </c>
      <c r="J167" s="18">
        <v>600000</v>
      </c>
      <c r="K167" s="18">
        <v>600000</v>
      </c>
      <c r="L167" s="19">
        <v>0</v>
      </c>
      <c r="M167" s="18">
        <v>0</v>
      </c>
      <c r="N167" s="18">
        <v>0</v>
      </c>
      <c r="O167" s="210"/>
      <c r="P167" s="210"/>
      <c r="Q167" s="210"/>
      <c r="R167" s="210"/>
      <c r="S167" s="210"/>
      <c r="T167" s="210"/>
      <c r="U167" s="210"/>
      <c r="V167" s="210"/>
      <c r="W167" s="210"/>
      <c r="X167" s="228"/>
      <c r="Y167" s="3"/>
    </row>
    <row r="168" spans="1:25" s="147" customFormat="1" ht="46.9" customHeight="1">
      <c r="A168" s="135"/>
      <c r="B168" s="211"/>
      <c r="C168" s="254"/>
      <c r="D168" s="254"/>
      <c r="E168" s="211"/>
      <c r="F168" s="133" t="s">
        <v>42</v>
      </c>
      <c r="G168" s="19">
        <f>SUM(H168:N168)</f>
        <v>1070654.33</v>
      </c>
      <c r="H168" s="19">
        <v>1070654.33</v>
      </c>
      <c r="I168" s="19">
        <v>0</v>
      </c>
      <c r="J168" s="19">
        <v>0</v>
      </c>
      <c r="K168" s="19">
        <v>0</v>
      </c>
      <c r="L168" s="18">
        <v>0</v>
      </c>
      <c r="M168" s="19">
        <v>0</v>
      </c>
      <c r="N168" s="19">
        <v>0</v>
      </c>
      <c r="O168" s="210"/>
      <c r="P168" s="210"/>
      <c r="Q168" s="210"/>
      <c r="R168" s="210"/>
      <c r="S168" s="210"/>
      <c r="T168" s="210"/>
      <c r="U168" s="210"/>
      <c r="V168" s="210"/>
      <c r="W168" s="210"/>
      <c r="X168" s="228"/>
      <c r="Y168" s="3"/>
    </row>
    <row r="169" spans="1:25" s="12" customFormat="1" ht="25.15" hidden="1" customHeight="1">
      <c r="A169" s="211"/>
      <c r="B169" s="211"/>
      <c r="C169" s="253">
        <v>2020</v>
      </c>
      <c r="D169" s="253">
        <v>2026</v>
      </c>
      <c r="E169" s="211" t="s">
        <v>57</v>
      </c>
      <c r="F169" s="26" t="s">
        <v>36</v>
      </c>
      <c r="G169" s="19">
        <f>G170+G171</f>
        <v>0</v>
      </c>
      <c r="H169" s="18">
        <f t="shared" ref="H169:M169" si="59">H170+H171</f>
        <v>0</v>
      </c>
      <c r="I169" s="18">
        <f>I170+I171</f>
        <v>0</v>
      </c>
      <c r="J169" s="18">
        <f t="shared" si="59"/>
        <v>0</v>
      </c>
      <c r="K169" s="18">
        <f t="shared" si="59"/>
        <v>0</v>
      </c>
      <c r="L169" s="18">
        <f t="shared" si="59"/>
        <v>0</v>
      </c>
      <c r="M169" s="18">
        <f t="shared" si="59"/>
        <v>0</v>
      </c>
      <c r="N169" s="18">
        <f>N170+N171</f>
        <v>0</v>
      </c>
      <c r="O169" s="210"/>
      <c r="P169" s="210"/>
      <c r="Q169" s="210"/>
      <c r="R169" s="210"/>
      <c r="S169" s="210"/>
      <c r="T169" s="210"/>
      <c r="U169" s="210"/>
      <c r="V169" s="210"/>
      <c r="W169" s="210"/>
      <c r="X169" s="228"/>
      <c r="Y169" s="11"/>
    </row>
    <row r="170" spans="1:25" s="12" customFormat="1" ht="63" hidden="1" customHeight="1">
      <c r="A170" s="211"/>
      <c r="B170" s="211"/>
      <c r="C170" s="254"/>
      <c r="D170" s="254"/>
      <c r="E170" s="211"/>
      <c r="F170" s="26" t="s">
        <v>41</v>
      </c>
      <c r="G170" s="19">
        <f>SUM(H170:N170)</f>
        <v>0</v>
      </c>
      <c r="H170" s="18"/>
      <c r="I170" s="18">
        <v>0</v>
      </c>
      <c r="J170" s="18">
        <v>0</v>
      </c>
      <c r="K170" s="18">
        <v>0</v>
      </c>
      <c r="L170" s="19">
        <v>0</v>
      </c>
      <c r="M170" s="18">
        <v>0</v>
      </c>
      <c r="N170" s="18">
        <v>0</v>
      </c>
      <c r="O170" s="210"/>
      <c r="P170" s="210"/>
      <c r="Q170" s="210"/>
      <c r="R170" s="210"/>
      <c r="S170" s="210"/>
      <c r="T170" s="210"/>
      <c r="U170" s="210"/>
      <c r="V170" s="210"/>
      <c r="W170" s="210"/>
      <c r="X170" s="228"/>
      <c r="Y170" s="11"/>
    </row>
    <row r="171" spans="1:25" s="12" customFormat="1" ht="47.25" hidden="1">
      <c r="A171" s="211"/>
      <c r="B171" s="211"/>
      <c r="C171" s="254"/>
      <c r="D171" s="254"/>
      <c r="E171" s="211"/>
      <c r="F171" s="26" t="s">
        <v>42</v>
      </c>
      <c r="G171" s="19">
        <f>SUM(H171:N171)</f>
        <v>0</v>
      </c>
      <c r="H171" s="19"/>
      <c r="I171" s="19">
        <v>0</v>
      </c>
      <c r="J171" s="19">
        <v>0</v>
      </c>
      <c r="K171" s="19">
        <v>0</v>
      </c>
      <c r="L171" s="18">
        <v>0</v>
      </c>
      <c r="M171" s="19">
        <v>0</v>
      </c>
      <c r="N171" s="19">
        <v>0</v>
      </c>
      <c r="O171" s="210"/>
      <c r="P171" s="210"/>
      <c r="Q171" s="210"/>
      <c r="R171" s="210"/>
      <c r="S171" s="210"/>
      <c r="T171" s="210"/>
      <c r="U171" s="210"/>
      <c r="V171" s="210"/>
      <c r="W171" s="210"/>
      <c r="X171" s="228"/>
      <c r="Y171" s="11"/>
    </row>
    <row r="172" spans="1:25" s="12" customFormat="1" ht="18.75" hidden="1" customHeight="1">
      <c r="A172" s="205"/>
      <c r="B172" s="269"/>
      <c r="C172" s="253"/>
      <c r="D172" s="253"/>
      <c r="E172" s="211"/>
      <c r="F172" s="26"/>
      <c r="G172" s="19"/>
      <c r="H172" s="19"/>
      <c r="I172" s="19"/>
      <c r="J172" s="19"/>
      <c r="K172" s="19"/>
      <c r="L172" s="19"/>
      <c r="M172" s="19"/>
      <c r="N172" s="19"/>
      <c r="O172" s="229"/>
      <c r="P172" s="202"/>
      <c r="Q172" s="202"/>
      <c r="R172" s="202"/>
      <c r="S172" s="202"/>
      <c r="T172" s="202"/>
      <c r="U172" s="202"/>
      <c r="V172" s="202"/>
      <c r="W172" s="202"/>
      <c r="X172" s="253"/>
      <c r="Y172" s="11"/>
    </row>
    <row r="173" spans="1:25" s="12" customFormat="1" ht="63" hidden="1" customHeight="1">
      <c r="A173" s="206"/>
      <c r="B173" s="270"/>
      <c r="C173" s="254"/>
      <c r="D173" s="254"/>
      <c r="E173" s="211"/>
      <c r="F173" s="26"/>
      <c r="G173" s="19"/>
      <c r="H173" s="19"/>
      <c r="I173" s="19"/>
      <c r="J173" s="19"/>
      <c r="K173" s="19"/>
      <c r="L173" s="19"/>
      <c r="M173" s="19"/>
      <c r="N173" s="19"/>
      <c r="O173" s="230"/>
      <c r="P173" s="203"/>
      <c r="Q173" s="203"/>
      <c r="R173" s="203"/>
      <c r="S173" s="203"/>
      <c r="T173" s="203"/>
      <c r="U173" s="203"/>
      <c r="V173" s="203"/>
      <c r="W173" s="203"/>
      <c r="X173" s="254"/>
      <c r="Y173" s="11"/>
    </row>
    <row r="174" spans="1:25" s="12" customFormat="1" hidden="1">
      <c r="A174" s="207"/>
      <c r="B174" s="271"/>
      <c r="C174" s="254"/>
      <c r="D174" s="254"/>
      <c r="E174" s="211"/>
      <c r="F174" s="26"/>
      <c r="G174" s="19"/>
      <c r="H174" s="19"/>
      <c r="I174" s="19"/>
      <c r="J174" s="19"/>
      <c r="K174" s="19"/>
      <c r="L174" s="19"/>
      <c r="M174" s="19"/>
      <c r="N174" s="19"/>
      <c r="O174" s="230"/>
      <c r="P174" s="204"/>
      <c r="Q174" s="204"/>
      <c r="R174" s="204"/>
      <c r="S174" s="204"/>
      <c r="T174" s="204"/>
      <c r="U174" s="204"/>
      <c r="V174" s="204"/>
      <c r="W174" s="204"/>
      <c r="X174" s="294"/>
      <c r="Y174" s="11"/>
    </row>
    <row r="175" spans="1:25" s="79" customFormat="1" ht="15.75" customHeight="1">
      <c r="A175" s="263" t="s">
        <v>58</v>
      </c>
      <c r="B175" s="264"/>
      <c r="C175" s="250">
        <v>2020</v>
      </c>
      <c r="D175" s="250">
        <v>2026</v>
      </c>
      <c r="E175" s="255"/>
      <c r="F175" s="82" t="s">
        <v>36</v>
      </c>
      <c r="G175" s="85">
        <f>G176+G177</f>
        <v>11400734.260000002</v>
      </c>
      <c r="H175" s="86">
        <f>H176+H177</f>
        <v>3758585.29</v>
      </c>
      <c r="I175" s="86">
        <f t="shared" ref="I175:N175" si="60">I176+I177</f>
        <v>2422003.42</v>
      </c>
      <c r="J175" s="86">
        <f t="shared" si="60"/>
        <v>1392796.51</v>
      </c>
      <c r="K175" s="86">
        <f t="shared" si="60"/>
        <v>1392796.51</v>
      </c>
      <c r="L175" s="86">
        <f t="shared" si="60"/>
        <v>811517.51</v>
      </c>
      <c r="M175" s="86">
        <f t="shared" si="60"/>
        <v>811517.51</v>
      </c>
      <c r="N175" s="86">
        <f t="shared" si="60"/>
        <v>811517.51</v>
      </c>
      <c r="O175" s="202"/>
      <c r="P175" s="203"/>
      <c r="Q175" s="203"/>
      <c r="R175" s="202"/>
      <c r="S175" s="202"/>
      <c r="T175" s="202"/>
      <c r="U175" s="202"/>
      <c r="V175" s="202"/>
      <c r="W175" s="202"/>
      <c r="X175" s="224"/>
      <c r="Y175" s="78"/>
    </row>
    <row r="176" spans="1:25" s="79" customFormat="1" ht="63" customHeight="1">
      <c r="A176" s="265"/>
      <c r="B176" s="266"/>
      <c r="C176" s="251"/>
      <c r="D176" s="251"/>
      <c r="E176" s="256"/>
      <c r="F176" s="82" t="s">
        <v>41</v>
      </c>
      <c r="G176" s="85">
        <f>SUM(H176:N176)</f>
        <v>5555758.9400000004</v>
      </c>
      <c r="H176" s="86">
        <f>H127+H164+H155</f>
        <v>690425.61</v>
      </c>
      <c r="I176" s="86">
        <f t="shared" ref="I176:N176" si="61">I127+I164+I155</f>
        <v>782000</v>
      </c>
      <c r="J176" s="86">
        <f t="shared" si="61"/>
        <v>1182000</v>
      </c>
      <c r="K176" s="86">
        <f t="shared" si="61"/>
        <v>1182000</v>
      </c>
      <c r="L176" s="86">
        <f t="shared" si="61"/>
        <v>573111.11</v>
      </c>
      <c r="M176" s="86">
        <f t="shared" si="61"/>
        <v>573111.11</v>
      </c>
      <c r="N176" s="86">
        <f t="shared" si="61"/>
        <v>573111.11</v>
      </c>
      <c r="O176" s="203"/>
      <c r="P176" s="203"/>
      <c r="Q176" s="203"/>
      <c r="R176" s="203"/>
      <c r="S176" s="203"/>
      <c r="T176" s="203"/>
      <c r="U176" s="203"/>
      <c r="V176" s="203"/>
      <c r="W176" s="203"/>
      <c r="X176" s="225"/>
      <c r="Y176" s="78"/>
    </row>
    <row r="177" spans="1:25" s="79" customFormat="1" ht="47.25">
      <c r="A177" s="267"/>
      <c r="B177" s="268"/>
      <c r="C177" s="252"/>
      <c r="D177" s="252"/>
      <c r="E177" s="257"/>
      <c r="F177" s="82" t="s">
        <v>42</v>
      </c>
      <c r="G177" s="85">
        <f>SUM(H177:N177)</f>
        <v>5844975.3200000003</v>
      </c>
      <c r="H177" s="85">
        <f>H128+H165+H156</f>
        <v>3068159.68</v>
      </c>
      <c r="I177" s="85">
        <f t="shared" ref="I177:N177" si="62">I128+I165+I156</f>
        <v>1640003.42</v>
      </c>
      <c r="J177" s="85">
        <f t="shared" si="62"/>
        <v>210796.51</v>
      </c>
      <c r="K177" s="85">
        <f t="shared" si="62"/>
        <v>210796.51</v>
      </c>
      <c r="L177" s="85">
        <f t="shared" si="62"/>
        <v>238406.39999999999</v>
      </c>
      <c r="M177" s="85">
        <f t="shared" si="62"/>
        <v>238406.39999999999</v>
      </c>
      <c r="N177" s="85">
        <f t="shared" si="62"/>
        <v>238406.39999999999</v>
      </c>
      <c r="O177" s="204"/>
      <c r="P177" s="204"/>
      <c r="Q177" s="204"/>
      <c r="R177" s="204"/>
      <c r="S177" s="204"/>
      <c r="T177" s="204"/>
      <c r="U177" s="204"/>
      <c r="V177" s="204"/>
      <c r="W177" s="204"/>
      <c r="X177" s="226"/>
      <c r="Y177" s="78"/>
    </row>
    <row r="178" spans="1:25" ht="49.9" customHeight="1">
      <c r="A178" s="258" t="s">
        <v>76</v>
      </c>
      <c r="B178" s="259"/>
      <c r="C178" s="21">
        <v>2020</v>
      </c>
      <c r="D178" s="21">
        <v>2026</v>
      </c>
      <c r="E178" s="27" t="s">
        <v>43</v>
      </c>
      <c r="F178" s="27" t="s">
        <v>43</v>
      </c>
      <c r="G178" s="27" t="s">
        <v>43</v>
      </c>
      <c r="H178" s="27" t="s">
        <v>43</v>
      </c>
      <c r="I178" s="27" t="s">
        <v>43</v>
      </c>
      <c r="J178" s="27" t="s">
        <v>43</v>
      </c>
      <c r="K178" s="27" t="s">
        <v>43</v>
      </c>
      <c r="L178" s="27" t="s">
        <v>43</v>
      </c>
      <c r="M178" s="27" t="s">
        <v>43</v>
      </c>
      <c r="N178" s="27" t="s">
        <v>43</v>
      </c>
      <c r="O178" s="21"/>
      <c r="P178" s="21"/>
      <c r="Q178" s="21"/>
      <c r="R178" s="21"/>
      <c r="S178" s="21"/>
      <c r="T178" s="21"/>
      <c r="U178" s="21"/>
      <c r="V178" s="21"/>
      <c r="W178" s="21"/>
      <c r="X178" s="4"/>
      <c r="Y178" s="3"/>
    </row>
    <row r="179" spans="1:25" ht="64.150000000000006" customHeight="1">
      <c r="A179" s="258" t="s">
        <v>60</v>
      </c>
      <c r="B179" s="259"/>
      <c r="C179" s="21">
        <v>2020</v>
      </c>
      <c r="D179" s="21">
        <v>2026</v>
      </c>
      <c r="E179" s="27" t="s">
        <v>43</v>
      </c>
      <c r="F179" s="27" t="s">
        <v>43</v>
      </c>
      <c r="G179" s="27" t="s">
        <v>43</v>
      </c>
      <c r="H179" s="27" t="s">
        <v>43</v>
      </c>
      <c r="I179" s="27" t="s">
        <v>43</v>
      </c>
      <c r="J179" s="27" t="s">
        <v>43</v>
      </c>
      <c r="K179" s="27" t="s">
        <v>43</v>
      </c>
      <c r="L179" s="27"/>
      <c r="M179" s="27" t="s">
        <v>43</v>
      </c>
      <c r="N179" s="27" t="s">
        <v>43</v>
      </c>
      <c r="O179" s="21"/>
      <c r="P179" s="21"/>
      <c r="Q179" s="21"/>
      <c r="R179" s="21"/>
      <c r="S179" s="21"/>
      <c r="T179" s="21"/>
      <c r="U179" s="21"/>
      <c r="V179" s="21"/>
      <c r="W179" s="21"/>
      <c r="X179" s="4"/>
      <c r="Y179" s="3"/>
    </row>
    <row r="180" spans="1:25" ht="15.75" customHeight="1">
      <c r="A180" s="205"/>
      <c r="B180" s="205" t="s">
        <v>61</v>
      </c>
      <c r="C180" s="202">
        <v>2020</v>
      </c>
      <c r="D180" s="202">
        <v>2026</v>
      </c>
      <c r="E180" s="229" t="s">
        <v>43</v>
      </c>
      <c r="F180" s="229" t="s">
        <v>43</v>
      </c>
      <c r="G180" s="229" t="s">
        <v>43</v>
      </c>
      <c r="H180" s="229" t="s">
        <v>43</v>
      </c>
      <c r="I180" s="229" t="s">
        <v>43</v>
      </c>
      <c r="J180" s="229" t="s">
        <v>43</v>
      </c>
      <c r="K180" s="229" t="s">
        <v>43</v>
      </c>
      <c r="L180" s="36"/>
      <c r="M180" s="229" t="s">
        <v>43</v>
      </c>
      <c r="N180" s="229" t="s">
        <v>43</v>
      </c>
      <c r="O180" s="229" t="s">
        <v>43</v>
      </c>
      <c r="P180" s="229" t="s">
        <v>43</v>
      </c>
      <c r="Q180" s="229" t="s">
        <v>43</v>
      </c>
      <c r="R180" s="229" t="s">
        <v>43</v>
      </c>
      <c r="S180" s="229" t="s">
        <v>43</v>
      </c>
      <c r="T180" s="229" t="s">
        <v>43</v>
      </c>
      <c r="U180" s="229" t="s">
        <v>43</v>
      </c>
      <c r="V180" s="229" t="s">
        <v>43</v>
      </c>
      <c r="W180" s="229" t="s">
        <v>43</v>
      </c>
      <c r="X180" s="307" t="s">
        <v>43</v>
      </c>
      <c r="Y180" s="3"/>
    </row>
    <row r="181" spans="1:25">
      <c r="A181" s="206"/>
      <c r="B181" s="206"/>
      <c r="C181" s="203"/>
      <c r="D181" s="203"/>
      <c r="E181" s="230"/>
      <c r="F181" s="230"/>
      <c r="G181" s="230"/>
      <c r="H181" s="230"/>
      <c r="I181" s="230"/>
      <c r="J181" s="230"/>
      <c r="K181" s="230"/>
      <c r="L181" s="37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308"/>
      <c r="Y181" s="3"/>
    </row>
    <row r="182" spans="1:25" ht="33.6" customHeight="1">
      <c r="A182" s="207"/>
      <c r="B182" s="207"/>
      <c r="C182" s="204"/>
      <c r="D182" s="204"/>
      <c r="E182" s="231"/>
      <c r="F182" s="231"/>
      <c r="G182" s="231"/>
      <c r="H182" s="231"/>
      <c r="I182" s="231"/>
      <c r="J182" s="231"/>
      <c r="K182" s="231"/>
      <c r="L182" s="38"/>
      <c r="M182" s="231"/>
      <c r="N182" s="231"/>
      <c r="O182" s="231"/>
      <c r="P182" s="231"/>
      <c r="Q182" s="231"/>
      <c r="R182" s="231"/>
      <c r="S182" s="231"/>
      <c r="T182" s="231"/>
      <c r="U182" s="231"/>
      <c r="V182" s="231"/>
      <c r="W182" s="231"/>
      <c r="X182" s="309"/>
      <c r="Y182" s="3"/>
    </row>
    <row r="183" spans="1:25" ht="15.75" customHeight="1">
      <c r="A183" s="205"/>
      <c r="B183" s="205" t="s">
        <v>59</v>
      </c>
      <c r="C183" s="202">
        <v>2020</v>
      </c>
      <c r="D183" s="202">
        <v>2026</v>
      </c>
      <c r="E183" s="205" t="s">
        <v>115</v>
      </c>
      <c r="F183" s="26" t="s">
        <v>36</v>
      </c>
      <c r="G183" s="20">
        <f t="shared" ref="G183:N183" si="63">G184+G185</f>
        <v>91224105.909999996</v>
      </c>
      <c r="H183" s="20">
        <f t="shared" si="63"/>
        <v>22257967.369999997</v>
      </c>
      <c r="I183" s="20">
        <f t="shared" si="63"/>
        <v>17515977.350000001</v>
      </c>
      <c r="J183" s="20">
        <f t="shared" si="63"/>
        <v>12481253.780000001</v>
      </c>
      <c r="K183" s="20">
        <f t="shared" si="63"/>
        <v>12258482.17</v>
      </c>
      <c r="L183" s="20">
        <f t="shared" si="63"/>
        <v>8903475.0800000001</v>
      </c>
      <c r="M183" s="20">
        <f t="shared" si="63"/>
        <v>8903475.0800000001</v>
      </c>
      <c r="N183" s="20">
        <f t="shared" si="63"/>
        <v>8903475.0800000001</v>
      </c>
      <c r="O183" s="229" t="s">
        <v>43</v>
      </c>
      <c r="P183" s="229" t="s">
        <v>43</v>
      </c>
      <c r="Q183" s="229" t="s">
        <v>43</v>
      </c>
      <c r="R183" s="229" t="s">
        <v>43</v>
      </c>
      <c r="S183" s="229" t="s">
        <v>43</v>
      </c>
      <c r="T183" s="229" t="s">
        <v>43</v>
      </c>
      <c r="U183" s="229" t="s">
        <v>43</v>
      </c>
      <c r="V183" s="229" t="s">
        <v>43</v>
      </c>
      <c r="W183" s="229" t="s">
        <v>43</v>
      </c>
      <c r="X183" s="307" t="s">
        <v>43</v>
      </c>
      <c r="Y183" s="3"/>
    </row>
    <row r="184" spans="1:25" ht="63" customHeight="1">
      <c r="A184" s="206"/>
      <c r="B184" s="206"/>
      <c r="C184" s="203"/>
      <c r="D184" s="203"/>
      <c r="E184" s="206"/>
      <c r="F184" s="26" t="s">
        <v>41</v>
      </c>
      <c r="G184" s="20">
        <f>SUM(H184:N184)</f>
        <v>80940733.549999997</v>
      </c>
      <c r="H184" s="20">
        <f>H187+H190+H193+H196+H208+H199+H202+H205</f>
        <v>11974595.01</v>
      </c>
      <c r="I184" s="168">
        <f t="shared" ref="I184:N184" si="64">I187+I190+I193+I196+I208+I199+I202+I205</f>
        <v>17515977.350000001</v>
      </c>
      <c r="J184" s="168">
        <f t="shared" si="64"/>
        <v>12481253.780000001</v>
      </c>
      <c r="K184" s="168">
        <f t="shared" si="64"/>
        <v>12258482.17</v>
      </c>
      <c r="L184" s="168">
        <f t="shared" si="64"/>
        <v>8903475.0800000001</v>
      </c>
      <c r="M184" s="168">
        <f t="shared" si="64"/>
        <v>8903475.0800000001</v>
      </c>
      <c r="N184" s="168">
        <f t="shared" si="64"/>
        <v>8903475.0800000001</v>
      </c>
      <c r="O184" s="230"/>
      <c r="P184" s="230"/>
      <c r="Q184" s="230"/>
      <c r="R184" s="230"/>
      <c r="S184" s="230"/>
      <c r="T184" s="230"/>
      <c r="U184" s="230"/>
      <c r="V184" s="230"/>
      <c r="W184" s="230"/>
      <c r="X184" s="308"/>
      <c r="Y184" s="3"/>
    </row>
    <row r="185" spans="1:25" ht="47.25" customHeight="1">
      <c r="A185" s="207"/>
      <c r="B185" s="207"/>
      <c r="C185" s="204"/>
      <c r="D185" s="204"/>
      <c r="E185" s="207"/>
      <c r="F185" s="26" t="s">
        <v>42</v>
      </c>
      <c r="G185" s="20">
        <f>SUM(H185:N185)</f>
        <v>10283372.359999999</v>
      </c>
      <c r="H185" s="20">
        <f>H188+H191+H194+H197+H209+H200+H203+H206</f>
        <v>10283372.359999999</v>
      </c>
      <c r="I185" s="168">
        <f t="shared" ref="I185:N185" si="65">I188+I191+I194+I197+I209+I200+I203+I206</f>
        <v>0</v>
      </c>
      <c r="J185" s="168">
        <f t="shared" si="65"/>
        <v>0</v>
      </c>
      <c r="K185" s="168">
        <f t="shared" si="65"/>
        <v>0</v>
      </c>
      <c r="L185" s="168">
        <f t="shared" si="65"/>
        <v>0</v>
      </c>
      <c r="M185" s="168">
        <f t="shared" si="65"/>
        <v>0</v>
      </c>
      <c r="N185" s="168">
        <f t="shared" si="65"/>
        <v>0</v>
      </c>
      <c r="O185" s="231"/>
      <c r="P185" s="231"/>
      <c r="Q185" s="231"/>
      <c r="R185" s="231"/>
      <c r="S185" s="231"/>
      <c r="T185" s="231"/>
      <c r="U185" s="231"/>
      <c r="V185" s="231"/>
      <c r="W185" s="231"/>
      <c r="X185" s="309"/>
      <c r="Y185" s="3"/>
    </row>
    <row r="186" spans="1:25" ht="15.75" customHeight="1">
      <c r="A186" s="205"/>
      <c r="B186" s="205" t="s">
        <v>119</v>
      </c>
      <c r="C186" s="202">
        <v>2020</v>
      </c>
      <c r="D186" s="202">
        <v>2026</v>
      </c>
      <c r="E186" s="205" t="s">
        <v>115</v>
      </c>
      <c r="F186" s="26" t="s">
        <v>36</v>
      </c>
      <c r="G186" s="20">
        <f t="shared" ref="G186:N186" si="66">G187+G188</f>
        <v>558006</v>
      </c>
      <c r="H186" s="20">
        <f t="shared" si="66"/>
        <v>58006</v>
      </c>
      <c r="I186" s="20">
        <f t="shared" si="66"/>
        <v>200000</v>
      </c>
      <c r="J186" s="20">
        <f t="shared" si="66"/>
        <v>0</v>
      </c>
      <c r="K186" s="20">
        <f t="shared" si="66"/>
        <v>0</v>
      </c>
      <c r="L186" s="20">
        <f t="shared" si="66"/>
        <v>100000</v>
      </c>
      <c r="M186" s="20">
        <f t="shared" si="66"/>
        <v>100000</v>
      </c>
      <c r="N186" s="20">
        <f t="shared" si="66"/>
        <v>100000</v>
      </c>
      <c r="O186" s="21"/>
      <c r="P186" s="21"/>
      <c r="Q186" s="21"/>
      <c r="R186" s="21"/>
      <c r="S186" s="21"/>
      <c r="T186" s="21"/>
      <c r="U186" s="21"/>
      <c r="V186" s="21"/>
      <c r="W186" s="21"/>
      <c r="X186" s="4"/>
      <c r="Y186" s="3"/>
    </row>
    <row r="187" spans="1:25" ht="111.75" customHeight="1">
      <c r="A187" s="206"/>
      <c r="B187" s="206"/>
      <c r="C187" s="203"/>
      <c r="D187" s="203"/>
      <c r="E187" s="206"/>
      <c r="F187" s="26" t="s">
        <v>41</v>
      </c>
      <c r="G187" s="20">
        <f>SUM(H187:N187)</f>
        <v>558006</v>
      </c>
      <c r="H187" s="20">
        <v>58006</v>
      </c>
      <c r="I187" s="20">
        <v>200000</v>
      </c>
      <c r="J187" s="20"/>
      <c r="K187" s="20"/>
      <c r="L187" s="20">
        <v>100000</v>
      </c>
      <c r="M187" s="20">
        <v>100000</v>
      </c>
      <c r="N187" s="20">
        <v>100000</v>
      </c>
      <c r="O187" s="202" t="s">
        <v>103</v>
      </c>
      <c r="P187" s="202" t="s">
        <v>102</v>
      </c>
      <c r="Q187" s="202">
        <f>SUM(R187:X187)</f>
        <v>49</v>
      </c>
      <c r="R187" s="202">
        <v>7</v>
      </c>
      <c r="S187" s="202">
        <v>7</v>
      </c>
      <c r="T187" s="202">
        <v>7</v>
      </c>
      <c r="U187" s="202">
        <v>7</v>
      </c>
      <c r="V187" s="202">
        <v>7</v>
      </c>
      <c r="W187" s="202">
        <v>7</v>
      </c>
      <c r="X187" s="202">
        <v>7</v>
      </c>
      <c r="Y187" s="3"/>
    </row>
    <row r="188" spans="1:25" ht="64.900000000000006" customHeight="1">
      <c r="A188" s="207"/>
      <c r="B188" s="207"/>
      <c r="C188" s="204"/>
      <c r="D188" s="204"/>
      <c r="E188" s="207"/>
      <c r="F188" s="26" t="s">
        <v>42</v>
      </c>
      <c r="G188" s="20">
        <f>SUM(H188:N188)</f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4"/>
      <c r="P188" s="204"/>
      <c r="Q188" s="204"/>
      <c r="R188" s="204"/>
      <c r="S188" s="204"/>
      <c r="T188" s="204"/>
      <c r="U188" s="204"/>
      <c r="V188" s="204"/>
      <c r="W188" s="204"/>
      <c r="X188" s="204"/>
      <c r="Y188" s="3"/>
    </row>
    <row r="189" spans="1:25" ht="15.75" customHeight="1">
      <c r="A189" s="260"/>
      <c r="B189" s="205" t="s">
        <v>62</v>
      </c>
      <c r="C189" s="202">
        <v>2020</v>
      </c>
      <c r="D189" s="202">
        <v>2026</v>
      </c>
      <c r="E189" s="205" t="s">
        <v>115</v>
      </c>
      <c r="F189" s="26" t="s">
        <v>36</v>
      </c>
      <c r="G189" s="20">
        <f t="shared" ref="G189:N189" si="67">G190+G191</f>
        <v>27387106.539999999</v>
      </c>
      <c r="H189" s="20">
        <f t="shared" si="67"/>
        <v>3253358.24</v>
      </c>
      <c r="I189" s="20">
        <f t="shared" si="67"/>
        <v>7538002.3499999996</v>
      </c>
      <c r="J189" s="20">
        <f t="shared" si="67"/>
        <v>4561278.78</v>
      </c>
      <c r="K189" s="20">
        <f t="shared" si="67"/>
        <v>4338507.17</v>
      </c>
      <c r="L189" s="20">
        <f t="shared" si="67"/>
        <v>2565320</v>
      </c>
      <c r="M189" s="20">
        <f t="shared" si="67"/>
        <v>2565320</v>
      </c>
      <c r="N189" s="20">
        <f t="shared" si="67"/>
        <v>2565320</v>
      </c>
      <c r="O189" s="202" t="s">
        <v>85</v>
      </c>
      <c r="P189" s="202" t="s">
        <v>84</v>
      </c>
      <c r="Q189" s="202">
        <v>7</v>
      </c>
      <c r="R189" s="202">
        <v>1</v>
      </c>
      <c r="S189" s="202">
        <v>1</v>
      </c>
      <c r="T189" s="202">
        <v>1</v>
      </c>
      <c r="U189" s="202">
        <v>1</v>
      </c>
      <c r="V189" s="202">
        <v>1</v>
      </c>
      <c r="W189" s="202">
        <v>1</v>
      </c>
      <c r="X189" s="199">
        <v>1</v>
      </c>
      <c r="Y189" s="3"/>
    </row>
    <row r="190" spans="1:25" ht="81" customHeight="1">
      <c r="A190" s="261"/>
      <c r="B190" s="206"/>
      <c r="C190" s="203"/>
      <c r="D190" s="203"/>
      <c r="E190" s="206"/>
      <c r="F190" s="26" t="s">
        <v>41</v>
      </c>
      <c r="G190" s="20">
        <f>SUM(H190:N190)</f>
        <v>27387106.539999999</v>
      </c>
      <c r="H190" s="20">
        <v>3253358.24</v>
      </c>
      <c r="I190" s="20">
        <v>7538002.3499999996</v>
      </c>
      <c r="J190" s="20">
        <v>4561278.78</v>
      </c>
      <c r="K190" s="20">
        <v>4338507.17</v>
      </c>
      <c r="L190" s="20">
        <v>2565320</v>
      </c>
      <c r="M190" s="20">
        <v>2565320</v>
      </c>
      <c r="N190" s="20">
        <v>2565320</v>
      </c>
      <c r="O190" s="203"/>
      <c r="P190" s="203"/>
      <c r="Q190" s="203"/>
      <c r="R190" s="203"/>
      <c r="S190" s="203"/>
      <c r="T190" s="203"/>
      <c r="U190" s="203"/>
      <c r="V190" s="203"/>
      <c r="W190" s="203"/>
      <c r="X190" s="200"/>
      <c r="Y190" s="3"/>
    </row>
    <row r="191" spans="1:25" ht="63" customHeight="1">
      <c r="A191" s="262"/>
      <c r="B191" s="207"/>
      <c r="C191" s="204"/>
      <c r="D191" s="204"/>
      <c r="E191" s="207"/>
      <c r="F191" s="26" t="s">
        <v>42</v>
      </c>
      <c r="G191" s="20">
        <f>SUM(H191:N191)</f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4"/>
      <c r="P191" s="204"/>
      <c r="Q191" s="204"/>
      <c r="R191" s="204"/>
      <c r="S191" s="204"/>
      <c r="T191" s="204"/>
      <c r="U191" s="204"/>
      <c r="V191" s="204"/>
      <c r="W191" s="204"/>
      <c r="X191" s="201"/>
      <c r="Y191" s="3"/>
    </row>
    <row r="192" spans="1:25" ht="15.75" customHeight="1">
      <c r="A192" s="260"/>
      <c r="B192" s="205" t="s">
        <v>63</v>
      </c>
      <c r="C192" s="202">
        <v>2020</v>
      </c>
      <c r="D192" s="202">
        <v>2026</v>
      </c>
      <c r="E192" s="205" t="s">
        <v>115</v>
      </c>
      <c r="F192" s="26" t="s">
        <v>36</v>
      </c>
      <c r="G192" s="20">
        <f>G193+G194</f>
        <v>837261.06</v>
      </c>
      <c r="H192" s="20">
        <f>H193+H194</f>
        <v>187261.06</v>
      </c>
      <c r="I192" s="20">
        <f>I193+I194</f>
        <v>200000</v>
      </c>
      <c r="J192" s="20">
        <f>J193+J194</f>
        <v>0</v>
      </c>
      <c r="K192" s="20">
        <f>K193+K194</f>
        <v>0</v>
      </c>
      <c r="L192" s="20">
        <v>9163.33</v>
      </c>
      <c r="M192" s="20">
        <v>0</v>
      </c>
      <c r="N192" s="20">
        <v>0</v>
      </c>
      <c r="O192" s="21"/>
      <c r="P192" s="21"/>
      <c r="Q192" s="21"/>
      <c r="R192" s="21"/>
      <c r="S192" s="21"/>
      <c r="T192" s="21"/>
      <c r="U192" s="21"/>
      <c r="V192" s="21"/>
      <c r="W192" s="21"/>
      <c r="X192" s="4"/>
      <c r="Y192" s="3"/>
    </row>
    <row r="193" spans="1:25" ht="63" customHeight="1">
      <c r="A193" s="261"/>
      <c r="B193" s="206"/>
      <c r="C193" s="203"/>
      <c r="D193" s="203"/>
      <c r="E193" s="206"/>
      <c r="F193" s="26" t="s">
        <v>41</v>
      </c>
      <c r="G193" s="20">
        <f>SUM(H193:N193)</f>
        <v>837261.06</v>
      </c>
      <c r="H193" s="20">
        <v>187261.06</v>
      </c>
      <c r="I193" s="20">
        <v>200000</v>
      </c>
      <c r="J193" s="20">
        <v>0</v>
      </c>
      <c r="K193" s="20">
        <v>0</v>
      </c>
      <c r="L193" s="20">
        <v>150000</v>
      </c>
      <c r="M193" s="20">
        <v>150000</v>
      </c>
      <c r="N193" s="20">
        <v>150000</v>
      </c>
      <c r="O193" s="202" t="s">
        <v>86</v>
      </c>
      <c r="P193" s="202" t="s">
        <v>84</v>
      </c>
      <c r="Q193" s="202">
        <f>R193+S193+T193+U193+V193+W193</f>
        <v>18</v>
      </c>
      <c r="R193" s="202">
        <v>3</v>
      </c>
      <c r="S193" s="202">
        <v>3</v>
      </c>
      <c r="T193" s="202">
        <v>3</v>
      </c>
      <c r="U193" s="202">
        <v>3</v>
      </c>
      <c r="V193" s="202">
        <v>3</v>
      </c>
      <c r="W193" s="202">
        <v>3</v>
      </c>
      <c r="X193" s="202">
        <v>3</v>
      </c>
      <c r="Y193" s="3"/>
    </row>
    <row r="194" spans="1:25" ht="63" customHeight="1">
      <c r="A194" s="262"/>
      <c r="B194" s="207"/>
      <c r="C194" s="204"/>
      <c r="D194" s="204"/>
      <c r="E194" s="207"/>
      <c r="F194" s="26" t="s">
        <v>42</v>
      </c>
      <c r="G194" s="20">
        <f>SUM(H194:N194)</f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4"/>
      <c r="P194" s="204"/>
      <c r="Q194" s="204"/>
      <c r="R194" s="204"/>
      <c r="S194" s="204"/>
      <c r="T194" s="204"/>
      <c r="U194" s="204"/>
      <c r="V194" s="204"/>
      <c r="W194" s="204"/>
      <c r="X194" s="204"/>
      <c r="Y194" s="3"/>
    </row>
    <row r="195" spans="1:25" ht="15.75" customHeight="1">
      <c r="A195" s="260"/>
      <c r="B195" s="205" t="s">
        <v>120</v>
      </c>
      <c r="C195" s="202">
        <v>2020</v>
      </c>
      <c r="D195" s="202">
        <v>2026</v>
      </c>
      <c r="E195" s="205" t="s">
        <v>115</v>
      </c>
      <c r="F195" s="26" t="s">
        <v>36</v>
      </c>
      <c r="G195" s="20">
        <f t="shared" ref="G195:M195" si="68">G196+G197</f>
        <v>10531201</v>
      </c>
      <c r="H195" s="20">
        <f t="shared" si="68"/>
        <v>10531201</v>
      </c>
      <c r="I195" s="20">
        <f t="shared" si="68"/>
        <v>0</v>
      </c>
      <c r="J195" s="20">
        <f t="shared" si="68"/>
        <v>0</v>
      </c>
      <c r="K195" s="20">
        <f t="shared" si="68"/>
        <v>0</v>
      </c>
      <c r="L195" s="20">
        <f t="shared" si="68"/>
        <v>0</v>
      </c>
      <c r="M195" s="20">
        <f t="shared" si="68"/>
        <v>0</v>
      </c>
      <c r="N195" s="20">
        <v>0</v>
      </c>
      <c r="O195" s="202" t="s">
        <v>142</v>
      </c>
      <c r="P195" s="202" t="s">
        <v>96</v>
      </c>
      <c r="Q195" s="202">
        <f>R195</f>
        <v>100</v>
      </c>
      <c r="R195" s="202">
        <v>100</v>
      </c>
      <c r="S195" s="202" t="s">
        <v>55</v>
      </c>
      <c r="T195" s="202" t="s">
        <v>55</v>
      </c>
      <c r="U195" s="202" t="s">
        <v>55</v>
      </c>
      <c r="V195" s="202" t="s">
        <v>55</v>
      </c>
      <c r="W195" s="202" t="s">
        <v>55</v>
      </c>
      <c r="X195" s="73" t="s">
        <v>55</v>
      </c>
      <c r="Y195" s="3"/>
    </row>
    <row r="196" spans="1:25" ht="63" customHeight="1">
      <c r="A196" s="261"/>
      <c r="B196" s="206"/>
      <c r="C196" s="203"/>
      <c r="D196" s="203"/>
      <c r="E196" s="206"/>
      <c r="F196" s="26" t="s">
        <v>41</v>
      </c>
      <c r="G196" s="20">
        <f>SUM(H196:N196)</f>
        <v>531201</v>
      </c>
      <c r="H196" s="20">
        <v>531201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3"/>
      <c r="P196" s="203"/>
      <c r="Q196" s="203"/>
      <c r="R196" s="203"/>
      <c r="S196" s="203"/>
      <c r="T196" s="203"/>
      <c r="U196" s="203"/>
      <c r="V196" s="203"/>
      <c r="W196" s="203"/>
      <c r="X196" s="74"/>
      <c r="Y196" s="3"/>
    </row>
    <row r="197" spans="1:25" ht="63" customHeight="1">
      <c r="A197" s="262"/>
      <c r="B197" s="207"/>
      <c r="C197" s="204"/>
      <c r="D197" s="204"/>
      <c r="E197" s="207"/>
      <c r="F197" s="26" t="s">
        <v>42</v>
      </c>
      <c r="G197" s="20">
        <f>SUM(H197:N197)</f>
        <v>10000000</v>
      </c>
      <c r="H197" s="20">
        <v>10000000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4"/>
      <c r="P197" s="204"/>
      <c r="Q197" s="204"/>
      <c r="R197" s="204"/>
      <c r="S197" s="204"/>
      <c r="T197" s="204"/>
      <c r="U197" s="204"/>
      <c r="V197" s="204"/>
      <c r="W197" s="204"/>
      <c r="X197" s="75"/>
      <c r="Y197" s="3"/>
    </row>
    <row r="198" spans="1:25" s="93" customFormat="1" ht="63" customHeight="1">
      <c r="A198" s="246"/>
      <c r="B198" s="205" t="s">
        <v>64</v>
      </c>
      <c r="C198" s="202">
        <v>2020</v>
      </c>
      <c r="D198" s="202">
        <v>2026</v>
      </c>
      <c r="E198" s="205" t="s">
        <v>115</v>
      </c>
      <c r="F198" s="90" t="s">
        <v>36</v>
      </c>
      <c r="G198" s="20">
        <f t="shared" ref="G198:N198" si="69">G199+G200</f>
        <v>51172497.109999999</v>
      </c>
      <c r="H198" s="20">
        <f>H199+H200</f>
        <v>7840106.8700000001</v>
      </c>
      <c r="I198" s="20">
        <f t="shared" si="69"/>
        <v>9227975</v>
      </c>
      <c r="J198" s="20">
        <f t="shared" si="69"/>
        <v>7919975</v>
      </c>
      <c r="K198" s="20">
        <f t="shared" si="69"/>
        <v>7919975</v>
      </c>
      <c r="L198" s="20">
        <f t="shared" si="69"/>
        <v>6088155.0800000001</v>
      </c>
      <c r="M198" s="20">
        <f t="shared" si="69"/>
        <v>6088155.0800000001</v>
      </c>
      <c r="N198" s="20">
        <f t="shared" si="69"/>
        <v>6088155.0800000001</v>
      </c>
      <c r="O198" s="234" t="s">
        <v>104</v>
      </c>
      <c r="P198" s="234" t="s">
        <v>84</v>
      </c>
      <c r="Q198" s="199" t="s">
        <v>55</v>
      </c>
      <c r="R198" s="199">
        <v>650</v>
      </c>
      <c r="S198" s="199">
        <v>650</v>
      </c>
      <c r="T198" s="199">
        <v>650</v>
      </c>
      <c r="U198" s="199">
        <v>650</v>
      </c>
      <c r="V198" s="199">
        <v>650</v>
      </c>
      <c r="W198" s="199">
        <v>650</v>
      </c>
      <c r="X198" s="199">
        <v>650</v>
      </c>
      <c r="Y198" s="3"/>
    </row>
    <row r="199" spans="1:25" s="93" customFormat="1" ht="63" customHeight="1">
      <c r="A199" s="244"/>
      <c r="B199" s="232"/>
      <c r="C199" s="212"/>
      <c r="D199" s="212"/>
      <c r="E199" s="206"/>
      <c r="F199" s="90" t="s">
        <v>41</v>
      </c>
      <c r="G199" s="20">
        <f>SUM(H199:N199)</f>
        <v>51172497.109999999</v>
      </c>
      <c r="H199" s="20">
        <v>7840106.8700000001</v>
      </c>
      <c r="I199" s="20">
        <v>9227975</v>
      </c>
      <c r="J199" s="20">
        <v>7919975</v>
      </c>
      <c r="K199" s="20">
        <v>7919975</v>
      </c>
      <c r="L199" s="20">
        <v>6088155.0800000001</v>
      </c>
      <c r="M199" s="20">
        <v>6088155.0800000001</v>
      </c>
      <c r="N199" s="20">
        <v>6088155.0800000001</v>
      </c>
      <c r="O199" s="235"/>
      <c r="P199" s="247"/>
      <c r="Q199" s="200"/>
      <c r="R199" s="200"/>
      <c r="S199" s="200"/>
      <c r="T199" s="200"/>
      <c r="U199" s="200"/>
      <c r="V199" s="200"/>
      <c r="W199" s="200"/>
      <c r="X199" s="200"/>
      <c r="Y199" s="3"/>
    </row>
    <row r="200" spans="1:25" s="93" customFormat="1" ht="63" customHeight="1">
      <c r="A200" s="244"/>
      <c r="B200" s="233"/>
      <c r="C200" s="213"/>
      <c r="D200" s="213"/>
      <c r="E200" s="207"/>
      <c r="F200" s="90" t="s">
        <v>42</v>
      </c>
      <c r="G200" s="20">
        <f>SUM(H200:N200)</f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36"/>
      <c r="P200" s="248"/>
      <c r="Q200" s="201"/>
      <c r="R200" s="201"/>
      <c r="S200" s="201"/>
      <c r="T200" s="201"/>
      <c r="U200" s="201"/>
      <c r="V200" s="201"/>
      <c r="W200" s="201"/>
      <c r="X200" s="201"/>
      <c r="Y200" s="3"/>
    </row>
    <row r="201" spans="1:25" s="93" customFormat="1" ht="63" customHeight="1">
      <c r="A201" s="244"/>
      <c r="B201" s="205" t="s">
        <v>152</v>
      </c>
      <c r="C201" s="202">
        <v>2020</v>
      </c>
      <c r="D201" s="202">
        <v>2026</v>
      </c>
      <c r="E201" s="205" t="s">
        <v>115</v>
      </c>
      <c r="F201" s="90" t="s">
        <v>36</v>
      </c>
      <c r="G201" s="20">
        <f t="shared" ref="G201:N201" si="70">G202+G203</f>
        <v>194422</v>
      </c>
      <c r="H201" s="20">
        <f t="shared" si="70"/>
        <v>44422</v>
      </c>
      <c r="I201" s="20">
        <f t="shared" si="70"/>
        <v>150000</v>
      </c>
      <c r="J201" s="20">
        <f t="shared" si="70"/>
        <v>0</v>
      </c>
      <c r="K201" s="20">
        <f t="shared" si="70"/>
        <v>0</v>
      </c>
      <c r="L201" s="20">
        <f t="shared" si="70"/>
        <v>0</v>
      </c>
      <c r="M201" s="20">
        <f t="shared" si="70"/>
        <v>0</v>
      </c>
      <c r="N201" s="20">
        <f t="shared" si="70"/>
        <v>0</v>
      </c>
      <c r="O201" s="205" t="s">
        <v>142</v>
      </c>
      <c r="P201" s="202" t="s">
        <v>96</v>
      </c>
      <c r="Q201" s="202" t="s">
        <v>55</v>
      </c>
      <c r="R201" s="202">
        <v>100</v>
      </c>
      <c r="S201" s="202"/>
      <c r="T201" s="202"/>
      <c r="U201" s="202"/>
      <c r="V201" s="202"/>
      <c r="W201" s="202"/>
      <c r="X201" s="202"/>
      <c r="Y201" s="3"/>
    </row>
    <row r="202" spans="1:25" s="93" customFormat="1" ht="63" customHeight="1">
      <c r="A202" s="244"/>
      <c r="B202" s="206"/>
      <c r="C202" s="212"/>
      <c r="D202" s="212"/>
      <c r="E202" s="206"/>
      <c r="F202" s="90" t="s">
        <v>41</v>
      </c>
      <c r="G202" s="20">
        <f>SUM(H202:N202)</f>
        <v>194422</v>
      </c>
      <c r="H202" s="20">
        <v>44422</v>
      </c>
      <c r="I202" s="20">
        <v>150000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6"/>
      <c r="P202" s="203"/>
      <c r="Q202" s="203"/>
      <c r="R202" s="203"/>
      <c r="S202" s="203"/>
      <c r="T202" s="203"/>
      <c r="U202" s="203"/>
      <c r="V202" s="203"/>
      <c r="W202" s="203"/>
      <c r="X202" s="203"/>
      <c r="Y202" s="3"/>
    </row>
    <row r="203" spans="1:25" s="93" customFormat="1" ht="63" customHeight="1">
      <c r="A203" s="245"/>
      <c r="B203" s="207"/>
      <c r="C203" s="213"/>
      <c r="D203" s="213"/>
      <c r="E203" s="207"/>
      <c r="F203" s="90" t="s">
        <v>42</v>
      </c>
      <c r="G203" s="20">
        <f>SUM(H203:N203)</f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7"/>
      <c r="P203" s="204"/>
      <c r="Q203" s="204"/>
      <c r="R203" s="204"/>
      <c r="S203" s="204"/>
      <c r="T203" s="204"/>
      <c r="U203" s="204"/>
      <c r="V203" s="204"/>
      <c r="W203" s="204"/>
      <c r="X203" s="204"/>
      <c r="Y203" s="3"/>
    </row>
    <row r="204" spans="1:25" s="167" customFormat="1" ht="63" customHeight="1">
      <c r="A204" s="165"/>
      <c r="B204" s="205" t="s">
        <v>153</v>
      </c>
      <c r="C204" s="202">
        <v>2020</v>
      </c>
      <c r="D204" s="202">
        <v>2026</v>
      </c>
      <c r="E204" s="205" t="s">
        <v>115</v>
      </c>
      <c r="F204" s="157" t="s">
        <v>36</v>
      </c>
      <c r="G204" s="168">
        <f t="shared" ref="G204:N204" si="71">G205+G206</f>
        <v>260239.84</v>
      </c>
      <c r="H204" s="168">
        <f t="shared" si="71"/>
        <v>60239.839999999997</v>
      </c>
      <c r="I204" s="168">
        <f t="shared" si="71"/>
        <v>200000</v>
      </c>
      <c r="J204" s="168">
        <f t="shared" si="71"/>
        <v>0</v>
      </c>
      <c r="K204" s="168">
        <f t="shared" si="71"/>
        <v>0</v>
      </c>
      <c r="L204" s="168">
        <f t="shared" si="71"/>
        <v>0</v>
      </c>
      <c r="M204" s="168">
        <f t="shared" si="71"/>
        <v>0</v>
      </c>
      <c r="N204" s="168">
        <f t="shared" si="71"/>
        <v>0</v>
      </c>
      <c r="O204" s="234" t="s">
        <v>154</v>
      </c>
      <c r="P204" s="234" t="s">
        <v>84</v>
      </c>
      <c r="Q204" s="199">
        <f>SUM(R204:X206)</f>
        <v>3</v>
      </c>
      <c r="R204" s="199">
        <v>3</v>
      </c>
      <c r="S204" s="199"/>
      <c r="T204" s="199"/>
      <c r="U204" s="199"/>
      <c r="V204" s="199"/>
      <c r="W204" s="199"/>
      <c r="X204" s="199"/>
      <c r="Y204" s="3"/>
    </row>
    <row r="205" spans="1:25" s="167" customFormat="1" ht="63" customHeight="1">
      <c r="A205" s="165"/>
      <c r="B205" s="232"/>
      <c r="C205" s="212"/>
      <c r="D205" s="212"/>
      <c r="E205" s="206"/>
      <c r="F205" s="157" t="s">
        <v>41</v>
      </c>
      <c r="G205" s="168">
        <f>SUM(H205:N205)</f>
        <v>260239.84</v>
      </c>
      <c r="H205" s="168">
        <v>60239.839999999997</v>
      </c>
      <c r="I205" s="168">
        <v>200000</v>
      </c>
      <c r="J205" s="168">
        <v>0</v>
      </c>
      <c r="K205" s="168">
        <v>0</v>
      </c>
      <c r="L205" s="168">
        <v>0</v>
      </c>
      <c r="M205" s="168">
        <v>0</v>
      </c>
      <c r="N205" s="168">
        <v>0</v>
      </c>
      <c r="O205" s="235"/>
      <c r="P205" s="247"/>
      <c r="Q205" s="200"/>
      <c r="R205" s="200"/>
      <c r="S205" s="200"/>
      <c r="T205" s="200"/>
      <c r="U205" s="200"/>
      <c r="V205" s="200"/>
      <c r="W205" s="200"/>
      <c r="X205" s="200"/>
      <c r="Y205" s="3"/>
    </row>
    <row r="206" spans="1:25" s="167" customFormat="1" ht="63" customHeight="1">
      <c r="A206" s="165"/>
      <c r="B206" s="233"/>
      <c r="C206" s="213"/>
      <c r="D206" s="213"/>
      <c r="E206" s="207"/>
      <c r="F206" s="157" t="s">
        <v>42</v>
      </c>
      <c r="G206" s="168">
        <f>SUM(H206:N206)</f>
        <v>0</v>
      </c>
      <c r="H206" s="168">
        <v>0</v>
      </c>
      <c r="I206" s="168">
        <v>0</v>
      </c>
      <c r="J206" s="168">
        <v>0</v>
      </c>
      <c r="K206" s="168">
        <v>0</v>
      </c>
      <c r="L206" s="168">
        <v>0</v>
      </c>
      <c r="M206" s="168">
        <v>0</v>
      </c>
      <c r="N206" s="168">
        <v>0</v>
      </c>
      <c r="O206" s="236"/>
      <c r="P206" s="248"/>
      <c r="Q206" s="201"/>
      <c r="R206" s="201"/>
      <c r="S206" s="201"/>
      <c r="T206" s="201"/>
      <c r="U206" s="201"/>
      <c r="V206" s="201"/>
      <c r="W206" s="201"/>
      <c r="X206" s="201"/>
      <c r="Y206" s="3"/>
    </row>
    <row r="207" spans="1:25" ht="24.75" customHeight="1">
      <c r="A207" s="260"/>
      <c r="B207" s="205" t="s">
        <v>198</v>
      </c>
      <c r="C207" s="202">
        <v>2020</v>
      </c>
      <c r="D207" s="202">
        <v>2026</v>
      </c>
      <c r="E207" s="205" t="s">
        <v>115</v>
      </c>
      <c r="F207" s="90" t="s">
        <v>36</v>
      </c>
      <c r="G207" s="20">
        <f t="shared" ref="G207:N207" si="72">G208+G209</f>
        <v>283372.36</v>
      </c>
      <c r="H207" s="20">
        <f t="shared" si="72"/>
        <v>283372.36</v>
      </c>
      <c r="I207" s="20">
        <f t="shared" si="72"/>
        <v>0</v>
      </c>
      <c r="J207" s="20">
        <f t="shared" si="72"/>
        <v>0</v>
      </c>
      <c r="K207" s="20">
        <f t="shared" si="72"/>
        <v>0</v>
      </c>
      <c r="L207" s="20">
        <f t="shared" si="72"/>
        <v>0</v>
      </c>
      <c r="M207" s="20">
        <f t="shared" si="72"/>
        <v>0</v>
      </c>
      <c r="N207" s="20">
        <f t="shared" si="72"/>
        <v>0</v>
      </c>
      <c r="O207" s="205" t="s">
        <v>142</v>
      </c>
      <c r="P207" s="202" t="s">
        <v>96</v>
      </c>
      <c r="Q207" s="202" t="s">
        <v>55</v>
      </c>
      <c r="R207" s="202">
        <v>100</v>
      </c>
      <c r="S207" s="199"/>
      <c r="T207" s="199"/>
      <c r="U207" s="199"/>
      <c r="V207" s="199"/>
      <c r="W207" s="199"/>
      <c r="X207" s="199"/>
      <c r="Y207" s="3"/>
    </row>
    <row r="208" spans="1:25" ht="63" customHeight="1">
      <c r="A208" s="232"/>
      <c r="B208" s="232"/>
      <c r="C208" s="212"/>
      <c r="D208" s="212"/>
      <c r="E208" s="206"/>
      <c r="F208" s="90" t="s">
        <v>41</v>
      </c>
      <c r="G208" s="20">
        <f>SUM(H208:N208)</f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6"/>
      <c r="P208" s="203"/>
      <c r="Q208" s="203"/>
      <c r="R208" s="203"/>
      <c r="S208" s="200"/>
      <c r="T208" s="200"/>
      <c r="U208" s="200"/>
      <c r="V208" s="200"/>
      <c r="W208" s="200"/>
      <c r="X208" s="200"/>
      <c r="Y208" s="3"/>
    </row>
    <row r="209" spans="1:25" ht="47.25">
      <c r="A209" s="233"/>
      <c r="B209" s="233"/>
      <c r="C209" s="213"/>
      <c r="D209" s="213"/>
      <c r="E209" s="207"/>
      <c r="F209" s="90" t="s">
        <v>42</v>
      </c>
      <c r="G209" s="20">
        <f>SUM(H209:N209)</f>
        <v>283372.36</v>
      </c>
      <c r="H209" s="20">
        <v>283372.36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7"/>
      <c r="P209" s="204"/>
      <c r="Q209" s="204"/>
      <c r="R209" s="204"/>
      <c r="S209" s="201"/>
      <c r="T209" s="201"/>
      <c r="U209" s="201"/>
      <c r="V209" s="201"/>
      <c r="W209" s="201"/>
      <c r="X209" s="201"/>
      <c r="Y209" s="3"/>
    </row>
    <row r="210" spans="1:25" ht="31.5">
      <c r="A210" s="249" t="s">
        <v>116</v>
      </c>
      <c r="B210" s="249"/>
      <c r="C210" s="249"/>
      <c r="D210" s="249"/>
      <c r="E210" s="249"/>
      <c r="F210" s="82" t="s">
        <v>36</v>
      </c>
      <c r="G210" s="83">
        <f t="shared" ref="G210:N210" si="73">G211+G212</f>
        <v>91224105.909999996</v>
      </c>
      <c r="H210" s="84">
        <f>H211+H212</f>
        <v>22257967.369999997</v>
      </c>
      <c r="I210" s="84">
        <f t="shared" si="73"/>
        <v>17515977.350000001</v>
      </c>
      <c r="J210" s="84">
        <f t="shared" si="73"/>
        <v>12481253.780000001</v>
      </c>
      <c r="K210" s="84">
        <f t="shared" si="73"/>
        <v>12258482.17</v>
      </c>
      <c r="L210" s="84">
        <f t="shared" si="73"/>
        <v>8903475.0800000001</v>
      </c>
      <c r="M210" s="84">
        <f t="shared" si="73"/>
        <v>8903475.0800000001</v>
      </c>
      <c r="N210" s="84">
        <f t="shared" si="73"/>
        <v>8903475.0800000001</v>
      </c>
      <c r="O210" s="210" t="s">
        <v>35</v>
      </c>
      <c r="P210" s="210" t="s">
        <v>35</v>
      </c>
      <c r="Q210" s="210" t="s">
        <v>35</v>
      </c>
      <c r="R210" s="210" t="s">
        <v>35</v>
      </c>
      <c r="S210" s="210" t="s">
        <v>35</v>
      </c>
      <c r="T210" s="210" t="s">
        <v>35</v>
      </c>
      <c r="U210" s="210" t="s">
        <v>35</v>
      </c>
      <c r="V210" s="210" t="s">
        <v>35</v>
      </c>
      <c r="W210" s="210" t="s">
        <v>35</v>
      </c>
      <c r="X210" s="241" t="s">
        <v>35</v>
      </c>
      <c r="Y210" s="3"/>
    </row>
    <row r="211" spans="1:25" ht="63" customHeight="1">
      <c r="A211" s="249"/>
      <c r="B211" s="249"/>
      <c r="C211" s="249"/>
      <c r="D211" s="249"/>
      <c r="E211" s="249"/>
      <c r="F211" s="82" t="s">
        <v>41</v>
      </c>
      <c r="G211" s="83">
        <f>SUM(H211:N211)</f>
        <v>80940733.549999997</v>
      </c>
      <c r="H211" s="84">
        <f t="shared" ref="H211:N212" si="74">H184</f>
        <v>11974595.01</v>
      </c>
      <c r="I211" s="84">
        <f t="shared" si="74"/>
        <v>17515977.350000001</v>
      </c>
      <c r="J211" s="84">
        <f t="shared" si="74"/>
        <v>12481253.780000001</v>
      </c>
      <c r="K211" s="84">
        <f t="shared" si="74"/>
        <v>12258482.17</v>
      </c>
      <c r="L211" s="84">
        <f t="shared" si="74"/>
        <v>8903475.0800000001</v>
      </c>
      <c r="M211" s="84">
        <f t="shared" si="74"/>
        <v>8903475.0800000001</v>
      </c>
      <c r="N211" s="84">
        <f t="shared" si="74"/>
        <v>8903475.0800000001</v>
      </c>
      <c r="O211" s="210"/>
      <c r="P211" s="210"/>
      <c r="Q211" s="210"/>
      <c r="R211" s="210"/>
      <c r="S211" s="210"/>
      <c r="T211" s="210"/>
      <c r="U211" s="210"/>
      <c r="V211" s="210"/>
      <c r="W211" s="210"/>
      <c r="X211" s="241"/>
      <c r="Y211" s="3"/>
    </row>
    <row r="212" spans="1:25" ht="47.25">
      <c r="A212" s="249"/>
      <c r="B212" s="249"/>
      <c r="C212" s="249"/>
      <c r="D212" s="249"/>
      <c r="E212" s="249"/>
      <c r="F212" s="82" t="s">
        <v>42</v>
      </c>
      <c r="G212" s="83">
        <f>SUM(H212:N212)</f>
        <v>10283372.359999999</v>
      </c>
      <c r="H212" s="83">
        <f t="shared" si="74"/>
        <v>10283372.359999999</v>
      </c>
      <c r="I212" s="83">
        <f t="shared" si="74"/>
        <v>0</v>
      </c>
      <c r="J212" s="83">
        <f t="shared" si="74"/>
        <v>0</v>
      </c>
      <c r="K212" s="83">
        <f t="shared" si="74"/>
        <v>0</v>
      </c>
      <c r="L212" s="83">
        <f t="shared" si="74"/>
        <v>0</v>
      </c>
      <c r="M212" s="83">
        <f t="shared" si="74"/>
        <v>0</v>
      </c>
      <c r="N212" s="83">
        <f t="shared" si="74"/>
        <v>0</v>
      </c>
      <c r="O212" s="210"/>
      <c r="P212" s="210"/>
      <c r="Q212" s="210"/>
      <c r="R212" s="210"/>
      <c r="S212" s="210"/>
      <c r="T212" s="210"/>
      <c r="U212" s="210"/>
      <c r="V212" s="210"/>
      <c r="W212" s="210"/>
      <c r="X212" s="241"/>
      <c r="Y212" s="3"/>
    </row>
    <row r="213" spans="1:25" ht="94.9" customHeight="1">
      <c r="A213" s="258" t="s">
        <v>70</v>
      </c>
      <c r="B213" s="259"/>
      <c r="C213" s="21">
        <v>2020</v>
      </c>
      <c r="D213" s="21">
        <v>2026</v>
      </c>
      <c r="E213" s="21"/>
      <c r="F213" s="21" t="s">
        <v>35</v>
      </c>
      <c r="G213" s="29" t="s">
        <v>35</v>
      </c>
      <c r="H213" s="29" t="s">
        <v>35</v>
      </c>
      <c r="I213" s="29" t="s">
        <v>35</v>
      </c>
      <c r="J213" s="29" t="s">
        <v>35</v>
      </c>
      <c r="K213" s="29" t="s">
        <v>35</v>
      </c>
      <c r="L213" s="29" t="s">
        <v>55</v>
      </c>
      <c r="M213" s="29" t="s">
        <v>35</v>
      </c>
      <c r="N213" s="29" t="s">
        <v>35</v>
      </c>
      <c r="O213" s="21" t="s">
        <v>35</v>
      </c>
      <c r="P213" s="21" t="s">
        <v>35</v>
      </c>
      <c r="Q213" s="21" t="s">
        <v>35</v>
      </c>
      <c r="R213" s="21" t="s">
        <v>35</v>
      </c>
      <c r="S213" s="21" t="s">
        <v>35</v>
      </c>
      <c r="T213" s="21" t="s">
        <v>35</v>
      </c>
      <c r="U213" s="21" t="s">
        <v>35</v>
      </c>
      <c r="V213" s="21" t="s">
        <v>35</v>
      </c>
      <c r="W213" s="21" t="s">
        <v>35</v>
      </c>
      <c r="X213" s="4" t="s">
        <v>35</v>
      </c>
      <c r="Y213" s="3"/>
    </row>
    <row r="214" spans="1:25" ht="109.9" customHeight="1">
      <c r="A214" s="258" t="s">
        <v>143</v>
      </c>
      <c r="B214" s="259"/>
      <c r="C214" s="21">
        <v>2020</v>
      </c>
      <c r="D214" s="21">
        <v>2026</v>
      </c>
      <c r="E214" s="21" t="s">
        <v>35</v>
      </c>
      <c r="F214" s="21" t="s">
        <v>35</v>
      </c>
      <c r="G214" s="29" t="s">
        <v>35</v>
      </c>
      <c r="H214" s="29" t="s">
        <v>35</v>
      </c>
      <c r="I214" s="29" t="s">
        <v>35</v>
      </c>
      <c r="J214" s="29" t="s">
        <v>35</v>
      </c>
      <c r="K214" s="29" t="s">
        <v>35</v>
      </c>
      <c r="L214" s="29"/>
      <c r="M214" s="29" t="s">
        <v>35</v>
      </c>
      <c r="N214" s="29" t="s">
        <v>35</v>
      </c>
      <c r="O214" s="21" t="s">
        <v>35</v>
      </c>
      <c r="P214" s="21" t="s">
        <v>35</v>
      </c>
      <c r="Q214" s="21" t="s">
        <v>35</v>
      </c>
      <c r="R214" s="21" t="s">
        <v>35</v>
      </c>
      <c r="S214" s="21" t="s">
        <v>35</v>
      </c>
      <c r="T214" s="21" t="s">
        <v>35</v>
      </c>
      <c r="U214" s="21" t="s">
        <v>35</v>
      </c>
      <c r="V214" s="21" t="s">
        <v>35</v>
      </c>
      <c r="W214" s="21" t="s">
        <v>35</v>
      </c>
      <c r="X214" s="4" t="s">
        <v>35</v>
      </c>
      <c r="Y214" s="3"/>
    </row>
    <row r="215" spans="1:25">
      <c r="A215" s="211"/>
      <c r="B215" s="211" t="s">
        <v>124</v>
      </c>
      <c r="C215" s="210">
        <v>2020</v>
      </c>
      <c r="D215" s="210">
        <v>2026</v>
      </c>
      <c r="E215" s="202" t="s">
        <v>55</v>
      </c>
      <c r="F215" s="202" t="s">
        <v>55</v>
      </c>
      <c r="G215" s="202" t="s">
        <v>55</v>
      </c>
      <c r="H215" s="202" t="s">
        <v>55</v>
      </c>
      <c r="I215" s="202" t="s">
        <v>55</v>
      </c>
      <c r="J215" s="202" t="s">
        <v>55</v>
      </c>
      <c r="K215" s="202" t="s">
        <v>55</v>
      </c>
      <c r="L215" s="34"/>
      <c r="M215" s="202" t="s">
        <v>55</v>
      </c>
      <c r="N215" s="202" t="s">
        <v>55</v>
      </c>
      <c r="O215" s="210" t="s">
        <v>35</v>
      </c>
      <c r="P215" s="210" t="s">
        <v>35</v>
      </c>
      <c r="Q215" s="210" t="s">
        <v>35</v>
      </c>
      <c r="R215" s="210" t="s">
        <v>35</v>
      </c>
      <c r="S215" s="210" t="s">
        <v>35</v>
      </c>
      <c r="T215" s="210" t="s">
        <v>35</v>
      </c>
      <c r="U215" s="210" t="s">
        <v>35</v>
      </c>
      <c r="V215" s="210" t="s">
        <v>35</v>
      </c>
      <c r="W215" s="210" t="s">
        <v>35</v>
      </c>
      <c r="X215" s="241" t="s">
        <v>35</v>
      </c>
      <c r="Y215" s="3"/>
    </row>
    <row r="216" spans="1:25">
      <c r="A216" s="211"/>
      <c r="B216" s="211"/>
      <c r="C216" s="210"/>
      <c r="D216" s="210"/>
      <c r="E216" s="203"/>
      <c r="F216" s="203"/>
      <c r="G216" s="203"/>
      <c r="H216" s="203"/>
      <c r="I216" s="203"/>
      <c r="J216" s="203"/>
      <c r="K216" s="203"/>
      <c r="L216" s="43"/>
      <c r="M216" s="203"/>
      <c r="N216" s="203"/>
      <c r="O216" s="210"/>
      <c r="P216" s="210"/>
      <c r="Q216" s="210"/>
      <c r="R216" s="210"/>
      <c r="S216" s="210"/>
      <c r="T216" s="210"/>
      <c r="U216" s="210"/>
      <c r="V216" s="210"/>
      <c r="W216" s="210"/>
      <c r="X216" s="241"/>
      <c r="Y216" s="3"/>
    </row>
    <row r="217" spans="1:25">
      <c r="A217" s="211"/>
      <c r="B217" s="211"/>
      <c r="C217" s="210"/>
      <c r="D217" s="210"/>
      <c r="E217" s="204"/>
      <c r="F217" s="204"/>
      <c r="G217" s="204"/>
      <c r="H217" s="204"/>
      <c r="I217" s="204"/>
      <c r="J217" s="204"/>
      <c r="K217" s="204"/>
      <c r="L217" s="44"/>
      <c r="M217" s="204"/>
      <c r="N217" s="204"/>
      <c r="O217" s="210"/>
      <c r="P217" s="210"/>
      <c r="Q217" s="210"/>
      <c r="R217" s="210"/>
      <c r="S217" s="210"/>
      <c r="T217" s="210"/>
      <c r="U217" s="210"/>
      <c r="V217" s="210"/>
      <c r="W217" s="210"/>
      <c r="X217" s="241"/>
      <c r="Y217" s="3"/>
    </row>
    <row r="218" spans="1:25" s="97" customFormat="1" ht="31.5">
      <c r="A218" s="96"/>
      <c r="B218" s="211" t="s">
        <v>122</v>
      </c>
      <c r="C218" s="210">
        <v>2020</v>
      </c>
      <c r="D218" s="210">
        <v>2026</v>
      </c>
      <c r="E218" s="211" t="s">
        <v>145</v>
      </c>
      <c r="F218" s="96" t="s">
        <v>36</v>
      </c>
      <c r="G218" s="30">
        <f>G219+G220</f>
        <v>25320090.580000006</v>
      </c>
      <c r="H218" s="30">
        <f>H219+H220</f>
        <v>2719472.27</v>
      </c>
      <c r="I218" s="30">
        <f t="shared" ref="I218:N218" si="75">I219+I220</f>
        <v>4624832.8</v>
      </c>
      <c r="J218" s="30">
        <f t="shared" si="75"/>
        <v>3727790</v>
      </c>
      <c r="K218" s="30">
        <f t="shared" si="75"/>
        <v>3878960</v>
      </c>
      <c r="L218" s="30">
        <f t="shared" si="75"/>
        <v>3456345.17</v>
      </c>
      <c r="M218" s="30">
        <f t="shared" si="75"/>
        <v>3456345.17</v>
      </c>
      <c r="N218" s="30">
        <f t="shared" si="75"/>
        <v>3456345.17</v>
      </c>
      <c r="O218" s="210" t="s">
        <v>35</v>
      </c>
      <c r="P218" s="210" t="s">
        <v>35</v>
      </c>
      <c r="Q218" s="210" t="s">
        <v>35</v>
      </c>
      <c r="R218" s="210" t="s">
        <v>35</v>
      </c>
      <c r="S218" s="210" t="s">
        <v>35</v>
      </c>
      <c r="T218" s="210" t="s">
        <v>35</v>
      </c>
      <c r="U218" s="210" t="s">
        <v>35</v>
      </c>
      <c r="V218" s="210" t="s">
        <v>35</v>
      </c>
      <c r="W218" s="210" t="s">
        <v>35</v>
      </c>
      <c r="X218" s="241" t="s">
        <v>35</v>
      </c>
      <c r="Y218" s="3"/>
    </row>
    <row r="219" spans="1:25" s="97" customFormat="1" ht="63">
      <c r="A219" s="96"/>
      <c r="B219" s="211"/>
      <c r="C219" s="210"/>
      <c r="D219" s="210"/>
      <c r="E219" s="211"/>
      <c r="F219" s="96" t="s">
        <v>41</v>
      </c>
      <c r="G219" s="31">
        <f>SUM(H219:N219)</f>
        <v>25320090.580000006</v>
      </c>
      <c r="H219" s="29">
        <f>H222</f>
        <v>2719472.27</v>
      </c>
      <c r="I219" s="29">
        <f t="shared" ref="I219:N219" si="76">I222</f>
        <v>4624832.8</v>
      </c>
      <c r="J219" s="29">
        <f t="shared" si="76"/>
        <v>3727790</v>
      </c>
      <c r="K219" s="29">
        <f t="shared" si="76"/>
        <v>3878960</v>
      </c>
      <c r="L219" s="29">
        <f t="shared" si="76"/>
        <v>3456345.17</v>
      </c>
      <c r="M219" s="29">
        <f t="shared" si="76"/>
        <v>3456345.17</v>
      </c>
      <c r="N219" s="29">
        <f t="shared" si="76"/>
        <v>3456345.17</v>
      </c>
      <c r="O219" s="210"/>
      <c r="P219" s="210"/>
      <c r="Q219" s="210"/>
      <c r="R219" s="210"/>
      <c r="S219" s="210"/>
      <c r="T219" s="210"/>
      <c r="U219" s="210"/>
      <c r="V219" s="210"/>
      <c r="W219" s="210"/>
      <c r="X219" s="241"/>
      <c r="Y219" s="3"/>
    </row>
    <row r="220" spans="1:25" s="97" customFormat="1" ht="47.25">
      <c r="A220" s="96"/>
      <c r="B220" s="211"/>
      <c r="C220" s="210"/>
      <c r="D220" s="210"/>
      <c r="E220" s="211"/>
      <c r="F220" s="96" t="s">
        <v>42</v>
      </c>
      <c r="G220" s="31">
        <f>SUM(H220:N220)</f>
        <v>0</v>
      </c>
      <c r="H220" s="31">
        <f>H223</f>
        <v>0</v>
      </c>
      <c r="I220" s="31">
        <f t="shared" ref="I220:N220" si="77">I223</f>
        <v>0</v>
      </c>
      <c r="J220" s="31">
        <f t="shared" si="77"/>
        <v>0</v>
      </c>
      <c r="K220" s="31">
        <f t="shared" si="77"/>
        <v>0</v>
      </c>
      <c r="L220" s="31">
        <f t="shared" si="77"/>
        <v>0</v>
      </c>
      <c r="M220" s="31">
        <f t="shared" si="77"/>
        <v>0</v>
      </c>
      <c r="N220" s="31">
        <f t="shared" si="77"/>
        <v>0</v>
      </c>
      <c r="O220" s="210"/>
      <c r="P220" s="210"/>
      <c r="Q220" s="210"/>
      <c r="R220" s="210"/>
      <c r="S220" s="210"/>
      <c r="T220" s="210"/>
      <c r="U220" s="210"/>
      <c r="V220" s="210"/>
      <c r="W220" s="210"/>
      <c r="X220" s="241"/>
      <c r="Y220" s="3"/>
    </row>
    <row r="221" spans="1:25" s="97" customFormat="1" ht="31.5">
      <c r="A221" s="96"/>
      <c r="B221" s="205" t="s">
        <v>121</v>
      </c>
      <c r="C221" s="210">
        <v>2020</v>
      </c>
      <c r="D221" s="210">
        <v>2026</v>
      </c>
      <c r="E221" s="211" t="s">
        <v>146</v>
      </c>
      <c r="F221" s="96" t="s">
        <v>36</v>
      </c>
      <c r="G221" s="31">
        <f>SUM(H221:N221)</f>
        <v>25320090.580000006</v>
      </c>
      <c r="H221" s="95">
        <f>H222+H223</f>
        <v>2719472.27</v>
      </c>
      <c r="I221" s="95">
        <f t="shared" ref="I221:N221" si="78">I222+I223</f>
        <v>4624832.8</v>
      </c>
      <c r="J221" s="95">
        <f t="shared" si="78"/>
        <v>3727790</v>
      </c>
      <c r="K221" s="95">
        <f t="shared" si="78"/>
        <v>3878960</v>
      </c>
      <c r="L221" s="95">
        <f t="shared" si="78"/>
        <v>3456345.17</v>
      </c>
      <c r="M221" s="95">
        <f t="shared" si="78"/>
        <v>3456345.17</v>
      </c>
      <c r="N221" s="95">
        <f t="shared" si="78"/>
        <v>3456345.17</v>
      </c>
      <c r="O221" s="202" t="s">
        <v>95</v>
      </c>
      <c r="P221" s="202" t="s">
        <v>96</v>
      </c>
      <c r="Q221" s="202"/>
      <c r="R221" s="202">
        <v>100</v>
      </c>
      <c r="S221" s="202">
        <v>100</v>
      </c>
      <c r="T221" s="202">
        <v>100</v>
      </c>
      <c r="U221" s="202">
        <v>100</v>
      </c>
      <c r="V221" s="202">
        <v>100</v>
      </c>
      <c r="W221" s="202">
        <v>100</v>
      </c>
      <c r="X221" s="202">
        <v>100</v>
      </c>
      <c r="Y221" s="3"/>
    </row>
    <row r="222" spans="1:25" s="97" customFormat="1" ht="63">
      <c r="A222" s="96"/>
      <c r="B222" s="206"/>
      <c r="C222" s="210"/>
      <c r="D222" s="210"/>
      <c r="E222" s="211"/>
      <c r="F222" s="96" t="s">
        <v>41</v>
      </c>
      <c r="G222" s="31">
        <f>SUM(H222:N222)</f>
        <v>25320090.580000006</v>
      </c>
      <c r="H222" s="95">
        <v>2719472.27</v>
      </c>
      <c r="I222" s="95">
        <v>4624832.8</v>
      </c>
      <c r="J222" s="95">
        <v>3727790</v>
      </c>
      <c r="K222" s="95">
        <v>3878960</v>
      </c>
      <c r="L222" s="95">
        <v>3456345.17</v>
      </c>
      <c r="M222" s="95">
        <v>3456345.17</v>
      </c>
      <c r="N222" s="95">
        <v>3456345.17</v>
      </c>
      <c r="O222" s="203"/>
      <c r="P222" s="203"/>
      <c r="Q222" s="203"/>
      <c r="R222" s="203"/>
      <c r="S222" s="203"/>
      <c r="T222" s="203"/>
      <c r="U222" s="203"/>
      <c r="V222" s="203"/>
      <c r="W222" s="203"/>
      <c r="X222" s="203"/>
      <c r="Y222" s="3"/>
    </row>
    <row r="223" spans="1:25" s="97" customFormat="1" ht="47.25">
      <c r="A223" s="96"/>
      <c r="B223" s="207"/>
      <c r="C223" s="210"/>
      <c r="D223" s="210"/>
      <c r="E223" s="211"/>
      <c r="F223" s="96" t="s">
        <v>42</v>
      </c>
      <c r="G223" s="31">
        <f>SUM(H223:N223)</f>
        <v>0</v>
      </c>
      <c r="H223" s="95">
        <v>0</v>
      </c>
      <c r="I223" s="95">
        <v>0</v>
      </c>
      <c r="J223" s="95">
        <v>0</v>
      </c>
      <c r="K223" s="95">
        <v>0</v>
      </c>
      <c r="L223" s="20">
        <v>0</v>
      </c>
      <c r="M223" s="95">
        <v>0</v>
      </c>
      <c r="N223" s="95">
        <v>0</v>
      </c>
      <c r="O223" s="204"/>
      <c r="P223" s="204"/>
      <c r="Q223" s="204"/>
      <c r="R223" s="204"/>
      <c r="S223" s="204"/>
      <c r="T223" s="204"/>
      <c r="U223" s="204"/>
      <c r="V223" s="204"/>
      <c r="W223" s="204"/>
      <c r="X223" s="204"/>
      <c r="Y223" s="3"/>
    </row>
    <row r="224" spans="1:25" ht="15.75" customHeight="1">
      <c r="A224" s="211"/>
      <c r="B224" s="211" t="s">
        <v>158</v>
      </c>
      <c r="C224" s="210">
        <v>2020</v>
      </c>
      <c r="D224" s="210">
        <v>2026</v>
      </c>
      <c r="E224" s="211" t="s">
        <v>145</v>
      </c>
      <c r="F224" s="26" t="s">
        <v>36</v>
      </c>
      <c r="G224" s="30">
        <f>G225+G226</f>
        <v>5471855.1200000001</v>
      </c>
      <c r="H224" s="30">
        <f>H225+H226</f>
        <v>3821767.2800000003</v>
      </c>
      <c r="I224" s="30">
        <f t="shared" ref="I224:N224" si="79">I225+I226</f>
        <v>1650087.84</v>
      </c>
      <c r="J224" s="30">
        <f t="shared" si="79"/>
        <v>0</v>
      </c>
      <c r="K224" s="30">
        <f t="shared" si="79"/>
        <v>0</v>
      </c>
      <c r="L224" s="30">
        <f t="shared" si="79"/>
        <v>0</v>
      </c>
      <c r="M224" s="30">
        <f t="shared" si="79"/>
        <v>0</v>
      </c>
      <c r="N224" s="30">
        <f t="shared" si="79"/>
        <v>0</v>
      </c>
      <c r="O224" s="210" t="s">
        <v>35</v>
      </c>
      <c r="P224" s="210" t="s">
        <v>35</v>
      </c>
      <c r="Q224" s="210" t="s">
        <v>35</v>
      </c>
      <c r="R224" s="210" t="s">
        <v>35</v>
      </c>
      <c r="S224" s="210" t="s">
        <v>35</v>
      </c>
      <c r="T224" s="210" t="s">
        <v>35</v>
      </c>
      <c r="U224" s="210" t="s">
        <v>35</v>
      </c>
      <c r="V224" s="210" t="s">
        <v>35</v>
      </c>
      <c r="W224" s="210" t="s">
        <v>35</v>
      </c>
      <c r="X224" s="241" t="s">
        <v>35</v>
      </c>
      <c r="Y224" s="3"/>
    </row>
    <row r="225" spans="1:25" ht="63" customHeight="1">
      <c r="A225" s="211"/>
      <c r="B225" s="211"/>
      <c r="C225" s="210"/>
      <c r="D225" s="210"/>
      <c r="E225" s="211"/>
      <c r="F225" s="26" t="s">
        <v>41</v>
      </c>
      <c r="G225" s="31">
        <f t="shared" ref="G225:G232" si="80">SUM(H225:N225)</f>
        <v>5471855.1200000001</v>
      </c>
      <c r="H225" s="29">
        <f>H231+H228</f>
        <v>3821767.2800000003</v>
      </c>
      <c r="I225" s="29">
        <f t="shared" ref="I225:N225" si="81">I231+I228</f>
        <v>1650087.84</v>
      </c>
      <c r="J225" s="29">
        <f t="shared" si="81"/>
        <v>0</v>
      </c>
      <c r="K225" s="29">
        <f t="shared" si="81"/>
        <v>0</v>
      </c>
      <c r="L225" s="29">
        <f t="shared" si="81"/>
        <v>0</v>
      </c>
      <c r="M225" s="29">
        <f t="shared" si="81"/>
        <v>0</v>
      </c>
      <c r="N225" s="29">
        <f t="shared" si="81"/>
        <v>0</v>
      </c>
      <c r="O225" s="210"/>
      <c r="P225" s="210"/>
      <c r="Q225" s="210"/>
      <c r="R225" s="210"/>
      <c r="S225" s="210"/>
      <c r="T225" s="210"/>
      <c r="U225" s="210"/>
      <c r="V225" s="210"/>
      <c r="W225" s="210"/>
      <c r="X225" s="241"/>
      <c r="Y225" s="3"/>
    </row>
    <row r="226" spans="1:25" ht="47.25">
      <c r="A226" s="211"/>
      <c r="B226" s="211"/>
      <c r="C226" s="210"/>
      <c r="D226" s="210"/>
      <c r="E226" s="211"/>
      <c r="F226" s="26" t="s">
        <v>42</v>
      </c>
      <c r="G226" s="31">
        <f t="shared" si="80"/>
        <v>0</v>
      </c>
      <c r="H226" s="31">
        <f>H232+H229</f>
        <v>0</v>
      </c>
      <c r="I226" s="31">
        <f t="shared" ref="I226:N226" si="82">I232</f>
        <v>0</v>
      </c>
      <c r="J226" s="31">
        <f t="shared" si="82"/>
        <v>0</v>
      </c>
      <c r="K226" s="31">
        <f t="shared" si="82"/>
        <v>0</v>
      </c>
      <c r="L226" s="31">
        <f t="shared" si="82"/>
        <v>0</v>
      </c>
      <c r="M226" s="31">
        <f t="shared" si="82"/>
        <v>0</v>
      </c>
      <c r="N226" s="31">
        <f t="shared" si="82"/>
        <v>0</v>
      </c>
      <c r="O226" s="210"/>
      <c r="P226" s="210"/>
      <c r="Q226" s="210"/>
      <c r="R226" s="210"/>
      <c r="S226" s="210"/>
      <c r="T226" s="210"/>
      <c r="U226" s="210"/>
      <c r="V226" s="210"/>
      <c r="W226" s="210"/>
      <c r="X226" s="241"/>
      <c r="Y226" s="3"/>
    </row>
    <row r="227" spans="1:25" s="147" customFormat="1" ht="31.5">
      <c r="A227" s="131"/>
      <c r="B227" s="205" t="s">
        <v>160</v>
      </c>
      <c r="C227" s="210">
        <v>2020</v>
      </c>
      <c r="D227" s="210">
        <v>2026</v>
      </c>
      <c r="E227" s="211" t="s">
        <v>146</v>
      </c>
      <c r="F227" s="133" t="s">
        <v>36</v>
      </c>
      <c r="G227" s="31">
        <f t="shared" si="80"/>
        <v>3471855.12</v>
      </c>
      <c r="H227" s="132">
        <f>H228+H229</f>
        <v>1821767.28</v>
      </c>
      <c r="I227" s="132">
        <f t="shared" ref="I227:N227" si="83">I228+I229</f>
        <v>1650087.84</v>
      </c>
      <c r="J227" s="132">
        <f t="shared" si="83"/>
        <v>0</v>
      </c>
      <c r="K227" s="132">
        <f t="shared" si="83"/>
        <v>0</v>
      </c>
      <c r="L227" s="132">
        <f t="shared" si="83"/>
        <v>0</v>
      </c>
      <c r="M227" s="132">
        <f t="shared" si="83"/>
        <v>0</v>
      </c>
      <c r="N227" s="132">
        <f t="shared" si="83"/>
        <v>0</v>
      </c>
      <c r="O227" s="202" t="s">
        <v>142</v>
      </c>
      <c r="P227" s="202" t="s">
        <v>96</v>
      </c>
      <c r="Q227" s="202" t="s">
        <v>55</v>
      </c>
      <c r="R227" s="202">
        <v>100</v>
      </c>
      <c r="S227" s="202"/>
      <c r="T227" s="202"/>
      <c r="U227" s="202"/>
      <c r="V227" s="202"/>
      <c r="W227" s="202"/>
      <c r="X227" s="199"/>
      <c r="Y227" s="3"/>
    </row>
    <row r="228" spans="1:25" s="147" customFormat="1" ht="63">
      <c r="A228" s="131"/>
      <c r="B228" s="206"/>
      <c r="C228" s="210"/>
      <c r="D228" s="210"/>
      <c r="E228" s="211"/>
      <c r="F228" s="133" t="s">
        <v>41</v>
      </c>
      <c r="G228" s="31">
        <f t="shared" si="80"/>
        <v>3471855.12</v>
      </c>
      <c r="H228" s="132">
        <v>1821767.28</v>
      </c>
      <c r="I228" s="132">
        <v>1650087.84</v>
      </c>
      <c r="J228" s="132">
        <v>0</v>
      </c>
      <c r="K228" s="132">
        <v>0</v>
      </c>
      <c r="L228" s="132">
        <v>0</v>
      </c>
      <c r="M228" s="132">
        <v>0</v>
      </c>
      <c r="N228" s="132">
        <v>0</v>
      </c>
      <c r="O228" s="203"/>
      <c r="P228" s="203"/>
      <c r="Q228" s="203"/>
      <c r="R228" s="203"/>
      <c r="S228" s="203"/>
      <c r="T228" s="203"/>
      <c r="U228" s="203"/>
      <c r="V228" s="203"/>
      <c r="W228" s="203"/>
      <c r="X228" s="200"/>
      <c r="Y228" s="3"/>
    </row>
    <row r="229" spans="1:25" s="147" customFormat="1" ht="47.25">
      <c r="A229" s="131"/>
      <c r="B229" s="207"/>
      <c r="C229" s="210"/>
      <c r="D229" s="210"/>
      <c r="E229" s="211"/>
      <c r="F229" s="133" t="s">
        <v>42</v>
      </c>
      <c r="G229" s="31">
        <f t="shared" si="80"/>
        <v>0</v>
      </c>
      <c r="H229" s="132">
        <v>0</v>
      </c>
      <c r="I229" s="132">
        <v>0</v>
      </c>
      <c r="J229" s="132">
        <v>0</v>
      </c>
      <c r="K229" s="132">
        <v>0</v>
      </c>
      <c r="L229" s="20">
        <v>0</v>
      </c>
      <c r="M229" s="132">
        <v>0</v>
      </c>
      <c r="N229" s="132">
        <v>0</v>
      </c>
      <c r="O229" s="204"/>
      <c r="P229" s="204"/>
      <c r="Q229" s="204"/>
      <c r="R229" s="204"/>
      <c r="S229" s="204"/>
      <c r="T229" s="204"/>
      <c r="U229" s="204"/>
      <c r="V229" s="204"/>
      <c r="W229" s="204"/>
      <c r="X229" s="201"/>
      <c r="Y229" s="3"/>
    </row>
    <row r="230" spans="1:25" ht="15.75" customHeight="1">
      <c r="A230" s="205" t="s">
        <v>159</v>
      </c>
      <c r="B230" s="205" t="s">
        <v>192</v>
      </c>
      <c r="C230" s="210">
        <v>2020</v>
      </c>
      <c r="D230" s="210">
        <v>2026</v>
      </c>
      <c r="E230" s="211" t="s">
        <v>146</v>
      </c>
      <c r="F230" s="26" t="s">
        <v>36</v>
      </c>
      <c r="G230" s="31">
        <f t="shared" si="80"/>
        <v>2000000</v>
      </c>
      <c r="H230" s="95">
        <f>H231+H232</f>
        <v>2000000</v>
      </c>
      <c r="I230" s="21">
        <f t="shared" ref="I230:N230" si="84">I231+I232</f>
        <v>0</v>
      </c>
      <c r="J230" s="21">
        <f t="shared" si="84"/>
        <v>0</v>
      </c>
      <c r="K230" s="21">
        <f t="shared" si="84"/>
        <v>0</v>
      </c>
      <c r="L230" s="21">
        <f t="shared" si="84"/>
        <v>0</v>
      </c>
      <c r="M230" s="21">
        <f t="shared" si="84"/>
        <v>0</v>
      </c>
      <c r="N230" s="21">
        <f t="shared" si="84"/>
        <v>0</v>
      </c>
      <c r="O230" s="202" t="s">
        <v>142</v>
      </c>
      <c r="P230" s="202" t="s">
        <v>96</v>
      </c>
      <c r="Q230" s="202" t="s">
        <v>55</v>
      </c>
      <c r="R230" s="202">
        <v>100</v>
      </c>
      <c r="S230" s="202"/>
      <c r="T230" s="202"/>
      <c r="U230" s="202"/>
      <c r="V230" s="202"/>
      <c r="W230" s="202"/>
      <c r="X230" s="199"/>
      <c r="Y230" s="3"/>
    </row>
    <row r="231" spans="1:25" ht="36.6" customHeight="1">
      <c r="A231" s="206"/>
      <c r="B231" s="206"/>
      <c r="C231" s="210"/>
      <c r="D231" s="210"/>
      <c r="E231" s="211"/>
      <c r="F231" s="26" t="s">
        <v>41</v>
      </c>
      <c r="G231" s="31">
        <f t="shared" si="80"/>
        <v>2000000</v>
      </c>
      <c r="H231" s="95">
        <v>2000000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03"/>
      <c r="P231" s="203"/>
      <c r="Q231" s="203"/>
      <c r="R231" s="203"/>
      <c r="S231" s="203"/>
      <c r="T231" s="203"/>
      <c r="U231" s="203"/>
      <c r="V231" s="203"/>
      <c r="W231" s="203"/>
      <c r="X231" s="200"/>
      <c r="Y231" s="3"/>
    </row>
    <row r="232" spans="1:25" ht="30" customHeight="1">
      <c r="A232" s="207"/>
      <c r="B232" s="207"/>
      <c r="C232" s="210"/>
      <c r="D232" s="210"/>
      <c r="E232" s="211"/>
      <c r="F232" s="26" t="s">
        <v>42</v>
      </c>
      <c r="G232" s="31">
        <f t="shared" si="80"/>
        <v>0</v>
      </c>
      <c r="H232" s="95">
        <v>0</v>
      </c>
      <c r="I232" s="21">
        <v>0</v>
      </c>
      <c r="J232" s="21">
        <v>0</v>
      </c>
      <c r="K232" s="21">
        <v>0</v>
      </c>
      <c r="L232" s="20">
        <v>0</v>
      </c>
      <c r="M232" s="21">
        <v>0</v>
      </c>
      <c r="N232" s="21">
        <v>0</v>
      </c>
      <c r="O232" s="204"/>
      <c r="P232" s="204"/>
      <c r="Q232" s="204"/>
      <c r="R232" s="204"/>
      <c r="S232" s="204"/>
      <c r="T232" s="204"/>
      <c r="U232" s="204"/>
      <c r="V232" s="204"/>
      <c r="W232" s="204"/>
      <c r="X232" s="201"/>
      <c r="Y232" s="3"/>
    </row>
    <row r="233" spans="1:25" ht="94.5">
      <c r="A233" s="32"/>
      <c r="B233" s="76" t="s">
        <v>125</v>
      </c>
      <c r="C233" s="21">
        <v>2020</v>
      </c>
      <c r="D233" s="21">
        <v>2026</v>
      </c>
      <c r="E233" s="21" t="s">
        <v>55</v>
      </c>
      <c r="F233" s="21" t="s">
        <v>55</v>
      </c>
      <c r="G233" s="31">
        <f t="shared" ref="G233:G269" si="85">SUM(H233:N233)</f>
        <v>0</v>
      </c>
      <c r="H233" s="95" t="s">
        <v>55</v>
      </c>
      <c r="I233" s="21" t="s">
        <v>55</v>
      </c>
      <c r="J233" s="21" t="s">
        <v>55</v>
      </c>
      <c r="K233" s="21" t="s">
        <v>55</v>
      </c>
      <c r="L233" s="21">
        <v>0</v>
      </c>
      <c r="M233" s="21" t="s">
        <v>55</v>
      </c>
      <c r="N233" s="21" t="s">
        <v>55</v>
      </c>
      <c r="O233" s="21" t="s">
        <v>55</v>
      </c>
      <c r="P233" s="21" t="s">
        <v>55</v>
      </c>
      <c r="Q233" s="21" t="s">
        <v>55</v>
      </c>
      <c r="R233" s="21" t="s">
        <v>55</v>
      </c>
      <c r="S233" s="21" t="s">
        <v>55</v>
      </c>
      <c r="T233" s="21" t="s">
        <v>55</v>
      </c>
      <c r="U233" s="21" t="s">
        <v>55</v>
      </c>
      <c r="V233" s="21" t="s">
        <v>55</v>
      </c>
      <c r="W233" s="21" t="s">
        <v>55</v>
      </c>
      <c r="X233" s="4" t="s">
        <v>55</v>
      </c>
      <c r="Y233" s="3"/>
    </row>
    <row r="234" spans="1:25" s="117" customFormat="1" ht="31.5">
      <c r="A234" s="118"/>
      <c r="B234" s="205" t="s">
        <v>71</v>
      </c>
      <c r="C234" s="210">
        <v>2020</v>
      </c>
      <c r="D234" s="210">
        <v>2026</v>
      </c>
      <c r="E234" s="202"/>
      <c r="F234" s="115" t="s">
        <v>36</v>
      </c>
      <c r="G234" s="31">
        <f t="shared" ref="G234:G242" si="86">SUM(H234:N234)</f>
        <v>7211354.709999999</v>
      </c>
      <c r="H234" s="116">
        <f>H235+H236</f>
        <v>1503694.87</v>
      </c>
      <c r="I234" s="116">
        <f t="shared" ref="I234:N234" si="87">I235+I236</f>
        <v>1060769.52</v>
      </c>
      <c r="J234" s="116">
        <f t="shared" si="87"/>
        <v>0</v>
      </c>
      <c r="K234" s="116">
        <f t="shared" si="87"/>
        <v>0</v>
      </c>
      <c r="L234" s="116">
        <f t="shared" si="87"/>
        <v>1548963.44</v>
      </c>
      <c r="M234" s="116">
        <f t="shared" si="87"/>
        <v>1548963.44</v>
      </c>
      <c r="N234" s="116">
        <f t="shared" si="87"/>
        <v>1548963.44</v>
      </c>
      <c r="O234" s="202" t="s">
        <v>55</v>
      </c>
      <c r="P234" s="202" t="s">
        <v>55</v>
      </c>
      <c r="Q234" s="202" t="s">
        <v>55</v>
      </c>
      <c r="R234" s="202" t="s">
        <v>55</v>
      </c>
      <c r="S234" s="202" t="s">
        <v>55</v>
      </c>
      <c r="T234" s="202" t="s">
        <v>55</v>
      </c>
      <c r="U234" s="202" t="s">
        <v>55</v>
      </c>
      <c r="V234" s="202" t="s">
        <v>55</v>
      </c>
      <c r="W234" s="202" t="s">
        <v>55</v>
      </c>
      <c r="X234" s="199" t="s">
        <v>55</v>
      </c>
      <c r="Y234" s="3"/>
    </row>
    <row r="235" spans="1:25" s="117" customFormat="1" ht="63">
      <c r="A235" s="118"/>
      <c r="B235" s="232"/>
      <c r="C235" s="210"/>
      <c r="D235" s="210"/>
      <c r="E235" s="212"/>
      <c r="F235" s="115" t="s">
        <v>41</v>
      </c>
      <c r="G235" s="31">
        <f t="shared" si="86"/>
        <v>7211354.709999999</v>
      </c>
      <c r="H235" s="116">
        <f>H241+H238</f>
        <v>1503694.87</v>
      </c>
      <c r="I235" s="116">
        <f t="shared" ref="I235:N235" si="88">I241+I238</f>
        <v>1060769.52</v>
      </c>
      <c r="J235" s="116">
        <f t="shared" si="88"/>
        <v>0</v>
      </c>
      <c r="K235" s="116">
        <f t="shared" si="88"/>
        <v>0</v>
      </c>
      <c r="L235" s="116">
        <f t="shared" si="88"/>
        <v>1548963.44</v>
      </c>
      <c r="M235" s="116">
        <f t="shared" si="88"/>
        <v>1548963.44</v>
      </c>
      <c r="N235" s="116">
        <f t="shared" si="88"/>
        <v>1548963.44</v>
      </c>
      <c r="O235" s="203"/>
      <c r="P235" s="203"/>
      <c r="Q235" s="203"/>
      <c r="R235" s="203"/>
      <c r="S235" s="203"/>
      <c r="T235" s="203"/>
      <c r="U235" s="203"/>
      <c r="V235" s="203"/>
      <c r="W235" s="203"/>
      <c r="X235" s="200"/>
      <c r="Y235" s="3"/>
    </row>
    <row r="236" spans="1:25" s="117" customFormat="1" ht="47.25">
      <c r="A236" s="118"/>
      <c r="B236" s="233"/>
      <c r="C236" s="210"/>
      <c r="D236" s="210"/>
      <c r="E236" s="213"/>
      <c r="F236" s="115" t="s">
        <v>42</v>
      </c>
      <c r="G236" s="31">
        <f t="shared" si="86"/>
        <v>0</v>
      </c>
      <c r="H236" s="116">
        <f>H242+H239</f>
        <v>0</v>
      </c>
      <c r="I236" s="116">
        <f t="shared" ref="I236:N236" si="89">I242+I239</f>
        <v>0</v>
      </c>
      <c r="J236" s="116">
        <f t="shared" si="89"/>
        <v>0</v>
      </c>
      <c r="K236" s="116">
        <f t="shared" si="89"/>
        <v>0</v>
      </c>
      <c r="L236" s="116">
        <f t="shared" si="89"/>
        <v>0</v>
      </c>
      <c r="M236" s="116">
        <f t="shared" si="89"/>
        <v>0</v>
      </c>
      <c r="N236" s="116">
        <f t="shared" si="89"/>
        <v>0</v>
      </c>
      <c r="O236" s="204"/>
      <c r="P236" s="204"/>
      <c r="Q236" s="204"/>
      <c r="R236" s="204"/>
      <c r="S236" s="204"/>
      <c r="T236" s="204"/>
      <c r="U236" s="204"/>
      <c r="V236" s="204"/>
      <c r="W236" s="204"/>
      <c r="X236" s="201"/>
      <c r="Y236" s="3"/>
    </row>
    <row r="237" spans="1:25" s="117" customFormat="1" ht="31.5">
      <c r="A237" s="118"/>
      <c r="B237" s="205" t="s">
        <v>123</v>
      </c>
      <c r="C237" s="210">
        <v>2020</v>
      </c>
      <c r="D237" s="210">
        <v>2026</v>
      </c>
      <c r="E237" s="211" t="s">
        <v>146</v>
      </c>
      <c r="F237" s="115" t="s">
        <v>36</v>
      </c>
      <c r="G237" s="31">
        <f t="shared" si="86"/>
        <v>5349674.32</v>
      </c>
      <c r="H237" s="33">
        <f t="shared" ref="H237:N237" si="90">H238+H239</f>
        <v>580360</v>
      </c>
      <c r="I237" s="116">
        <f t="shared" si="90"/>
        <v>122424</v>
      </c>
      <c r="J237" s="116">
        <f t="shared" si="90"/>
        <v>0</v>
      </c>
      <c r="K237" s="116">
        <f t="shared" si="90"/>
        <v>0</v>
      </c>
      <c r="L237" s="116">
        <f t="shared" si="90"/>
        <v>1548963.44</v>
      </c>
      <c r="M237" s="116">
        <f t="shared" si="90"/>
        <v>1548963.44</v>
      </c>
      <c r="N237" s="116">
        <f t="shared" si="90"/>
        <v>1548963.44</v>
      </c>
      <c r="O237" s="202" t="s">
        <v>144</v>
      </c>
      <c r="P237" s="202" t="s">
        <v>102</v>
      </c>
      <c r="Q237" s="202">
        <f>SUM(R237:X239)</f>
        <v>7</v>
      </c>
      <c r="R237" s="202">
        <v>1</v>
      </c>
      <c r="S237" s="202">
        <v>1</v>
      </c>
      <c r="T237" s="202">
        <v>1</v>
      </c>
      <c r="U237" s="202">
        <v>1</v>
      </c>
      <c r="V237" s="202">
        <v>1</v>
      </c>
      <c r="W237" s="202">
        <v>1</v>
      </c>
      <c r="X237" s="199">
        <v>1</v>
      </c>
      <c r="Y237" s="3"/>
    </row>
    <row r="238" spans="1:25" s="117" customFormat="1" ht="63">
      <c r="A238" s="118"/>
      <c r="B238" s="208"/>
      <c r="C238" s="210"/>
      <c r="D238" s="210"/>
      <c r="E238" s="211"/>
      <c r="F238" s="115" t="s">
        <v>41</v>
      </c>
      <c r="G238" s="31">
        <f t="shared" si="86"/>
        <v>5349674.32</v>
      </c>
      <c r="H238" s="116">
        <v>580360</v>
      </c>
      <c r="I238" s="116">
        <v>122424</v>
      </c>
      <c r="J238" s="116">
        <v>0</v>
      </c>
      <c r="K238" s="116">
        <v>0</v>
      </c>
      <c r="L238" s="116">
        <v>1548963.44</v>
      </c>
      <c r="M238" s="116">
        <v>1548963.44</v>
      </c>
      <c r="N238" s="116">
        <v>1548963.44</v>
      </c>
      <c r="O238" s="212"/>
      <c r="P238" s="212"/>
      <c r="Q238" s="212"/>
      <c r="R238" s="212"/>
      <c r="S238" s="212"/>
      <c r="T238" s="212"/>
      <c r="U238" s="212"/>
      <c r="V238" s="212"/>
      <c r="W238" s="212"/>
      <c r="X238" s="214"/>
      <c r="Y238" s="3"/>
    </row>
    <row r="239" spans="1:25" s="117" customFormat="1" ht="47.25">
      <c r="A239" s="118"/>
      <c r="B239" s="209"/>
      <c r="C239" s="210"/>
      <c r="D239" s="210"/>
      <c r="E239" s="211"/>
      <c r="F239" s="115" t="s">
        <v>42</v>
      </c>
      <c r="G239" s="31">
        <f t="shared" si="86"/>
        <v>0</v>
      </c>
      <c r="H239" s="116">
        <v>0</v>
      </c>
      <c r="I239" s="116">
        <v>0</v>
      </c>
      <c r="J239" s="116">
        <v>0</v>
      </c>
      <c r="K239" s="116">
        <v>0</v>
      </c>
      <c r="L239" s="116">
        <v>0</v>
      </c>
      <c r="M239" s="116">
        <v>0</v>
      </c>
      <c r="N239" s="116">
        <v>0</v>
      </c>
      <c r="O239" s="213"/>
      <c r="P239" s="213"/>
      <c r="Q239" s="213"/>
      <c r="R239" s="213"/>
      <c r="S239" s="213"/>
      <c r="T239" s="213"/>
      <c r="U239" s="213"/>
      <c r="V239" s="213"/>
      <c r="W239" s="213"/>
      <c r="X239" s="215"/>
      <c r="Y239" s="3"/>
    </row>
    <row r="240" spans="1:25" s="117" customFormat="1" ht="31.5">
      <c r="A240" s="118"/>
      <c r="B240" s="205" t="s">
        <v>155</v>
      </c>
      <c r="C240" s="210">
        <v>2020</v>
      </c>
      <c r="D240" s="210">
        <v>2026</v>
      </c>
      <c r="E240" s="211" t="s">
        <v>146</v>
      </c>
      <c r="F240" s="115" t="s">
        <v>36</v>
      </c>
      <c r="G240" s="31">
        <f t="shared" si="86"/>
        <v>1861680.3900000001</v>
      </c>
      <c r="H240" s="33">
        <f t="shared" ref="H240:N240" si="91">H241+H242</f>
        <v>923334.87</v>
      </c>
      <c r="I240" s="116">
        <f t="shared" si="91"/>
        <v>938345.52</v>
      </c>
      <c r="J240" s="116">
        <f t="shared" si="91"/>
        <v>0</v>
      </c>
      <c r="K240" s="116">
        <f t="shared" si="91"/>
        <v>0</v>
      </c>
      <c r="L240" s="116">
        <f t="shared" si="91"/>
        <v>0</v>
      </c>
      <c r="M240" s="116">
        <f t="shared" si="91"/>
        <v>0</v>
      </c>
      <c r="N240" s="116">
        <f t="shared" si="91"/>
        <v>0</v>
      </c>
      <c r="O240" s="202" t="s">
        <v>156</v>
      </c>
      <c r="P240" s="202" t="s">
        <v>157</v>
      </c>
      <c r="Q240" s="202" t="s">
        <v>55</v>
      </c>
      <c r="R240" s="202">
        <v>15</v>
      </c>
      <c r="S240" s="202">
        <v>15</v>
      </c>
      <c r="T240" s="202">
        <v>15</v>
      </c>
      <c r="U240" s="202">
        <v>15</v>
      </c>
      <c r="V240" s="202">
        <v>15</v>
      </c>
      <c r="W240" s="202">
        <v>15</v>
      </c>
      <c r="X240" s="199">
        <v>15</v>
      </c>
      <c r="Y240" s="3"/>
    </row>
    <row r="241" spans="1:25" s="117" customFormat="1" ht="63">
      <c r="A241" s="118"/>
      <c r="B241" s="208"/>
      <c r="C241" s="210"/>
      <c r="D241" s="210"/>
      <c r="E241" s="211"/>
      <c r="F241" s="115" t="s">
        <v>41</v>
      </c>
      <c r="G241" s="31">
        <f t="shared" si="86"/>
        <v>1861680.3900000001</v>
      </c>
      <c r="H241" s="116">
        <v>923334.87</v>
      </c>
      <c r="I241" s="116">
        <v>938345.52</v>
      </c>
      <c r="J241" s="116">
        <v>0</v>
      </c>
      <c r="K241" s="116">
        <v>0</v>
      </c>
      <c r="L241" s="116">
        <v>0</v>
      </c>
      <c r="M241" s="116">
        <v>0</v>
      </c>
      <c r="N241" s="116">
        <v>0</v>
      </c>
      <c r="O241" s="212"/>
      <c r="P241" s="212"/>
      <c r="Q241" s="212"/>
      <c r="R241" s="212"/>
      <c r="S241" s="212"/>
      <c r="T241" s="212"/>
      <c r="U241" s="212"/>
      <c r="V241" s="212"/>
      <c r="W241" s="212"/>
      <c r="X241" s="214"/>
      <c r="Y241" s="3"/>
    </row>
    <row r="242" spans="1:25" s="117" customFormat="1" ht="47.25">
      <c r="A242" s="118"/>
      <c r="B242" s="209"/>
      <c r="C242" s="210"/>
      <c r="D242" s="210"/>
      <c r="E242" s="211"/>
      <c r="F242" s="115" t="s">
        <v>42</v>
      </c>
      <c r="G242" s="31">
        <f t="shared" si="86"/>
        <v>0</v>
      </c>
      <c r="H242" s="116">
        <v>0</v>
      </c>
      <c r="I242" s="116">
        <v>0</v>
      </c>
      <c r="J242" s="116">
        <v>0</v>
      </c>
      <c r="K242" s="116">
        <v>0</v>
      </c>
      <c r="L242" s="116">
        <v>0</v>
      </c>
      <c r="M242" s="116">
        <v>0</v>
      </c>
      <c r="N242" s="116">
        <v>0</v>
      </c>
      <c r="O242" s="213"/>
      <c r="P242" s="213"/>
      <c r="Q242" s="213"/>
      <c r="R242" s="213"/>
      <c r="S242" s="213"/>
      <c r="T242" s="213"/>
      <c r="U242" s="213"/>
      <c r="V242" s="213"/>
      <c r="W242" s="213"/>
      <c r="X242" s="215"/>
      <c r="Y242" s="3"/>
    </row>
    <row r="243" spans="1:25" ht="32.25" customHeight="1">
      <c r="A243" s="322"/>
      <c r="B243" s="205" t="s">
        <v>176</v>
      </c>
      <c r="C243" s="210">
        <v>2020</v>
      </c>
      <c r="D243" s="210">
        <v>2026</v>
      </c>
      <c r="E243" s="211" t="s">
        <v>146</v>
      </c>
      <c r="F243" s="26" t="s">
        <v>36</v>
      </c>
      <c r="G243" s="31">
        <f t="shared" si="85"/>
        <v>4175005.42</v>
      </c>
      <c r="H243" s="95">
        <f>H244+H245</f>
        <v>3390005.42</v>
      </c>
      <c r="I243" s="21">
        <f t="shared" ref="I243:N243" si="92">I244+I245</f>
        <v>785000</v>
      </c>
      <c r="J243" s="21">
        <f t="shared" si="92"/>
        <v>0</v>
      </c>
      <c r="K243" s="21">
        <f t="shared" si="92"/>
        <v>0</v>
      </c>
      <c r="L243" s="21">
        <f t="shared" si="92"/>
        <v>0</v>
      </c>
      <c r="M243" s="21">
        <f t="shared" si="92"/>
        <v>0</v>
      </c>
      <c r="N243" s="21">
        <f t="shared" si="92"/>
        <v>0</v>
      </c>
      <c r="O243" s="202" t="s">
        <v>55</v>
      </c>
      <c r="P243" s="202" t="s">
        <v>55</v>
      </c>
      <c r="Q243" s="202" t="s">
        <v>55</v>
      </c>
      <c r="R243" s="202" t="s">
        <v>55</v>
      </c>
      <c r="S243" s="202" t="s">
        <v>55</v>
      </c>
      <c r="T243" s="202" t="s">
        <v>55</v>
      </c>
      <c r="U243" s="202" t="s">
        <v>55</v>
      </c>
      <c r="V243" s="202" t="s">
        <v>55</v>
      </c>
      <c r="W243" s="202" t="s">
        <v>55</v>
      </c>
      <c r="X243" s="199" t="s">
        <v>55</v>
      </c>
      <c r="Y243" s="3"/>
    </row>
    <row r="244" spans="1:25" ht="60" customHeight="1">
      <c r="A244" s="232"/>
      <c r="B244" s="232"/>
      <c r="C244" s="210"/>
      <c r="D244" s="210"/>
      <c r="E244" s="211"/>
      <c r="F244" s="26" t="s">
        <v>41</v>
      </c>
      <c r="G244" s="31">
        <f t="shared" si="85"/>
        <v>1973433.55</v>
      </c>
      <c r="H244" s="95">
        <f>H268+H247+H250+H253+H256+H259</f>
        <v>1188433.55</v>
      </c>
      <c r="I244" s="184">
        <f>I268+I247+I250+I253+I256+I259+I262+I265</f>
        <v>785000</v>
      </c>
      <c r="J244" s="194">
        <f t="shared" ref="J244:N244" si="93">J268+J247+J250+J253+J256+J259+J262+J265</f>
        <v>0</v>
      </c>
      <c r="K244" s="194">
        <f t="shared" si="93"/>
        <v>0</v>
      </c>
      <c r="L244" s="194">
        <f t="shared" si="93"/>
        <v>0</v>
      </c>
      <c r="M244" s="194">
        <f t="shared" si="93"/>
        <v>0</v>
      </c>
      <c r="N244" s="194">
        <f t="shared" si="93"/>
        <v>0</v>
      </c>
      <c r="O244" s="203"/>
      <c r="P244" s="203"/>
      <c r="Q244" s="203"/>
      <c r="R244" s="203"/>
      <c r="S244" s="203"/>
      <c r="T244" s="203"/>
      <c r="U244" s="203"/>
      <c r="V244" s="203"/>
      <c r="W244" s="203"/>
      <c r="X244" s="200"/>
      <c r="Y244" s="3"/>
    </row>
    <row r="245" spans="1:25" ht="50.25" customHeight="1">
      <c r="A245" s="233"/>
      <c r="B245" s="233"/>
      <c r="C245" s="210"/>
      <c r="D245" s="210"/>
      <c r="E245" s="211"/>
      <c r="F245" s="26" t="s">
        <v>42</v>
      </c>
      <c r="G245" s="31">
        <f>SUM(H245:N245)</f>
        <v>2201571.87</v>
      </c>
      <c r="H245" s="95">
        <f>H269+H248+H251+H254+H257+H260</f>
        <v>2201571.87</v>
      </c>
      <c r="I245" s="184">
        <f>I269+I248+I251+I254+I257+I260+I263+I266</f>
        <v>0</v>
      </c>
      <c r="J245" s="194">
        <f t="shared" ref="J245:N245" si="94">J269+J248+J251+J254+J257+J260+J263+J266</f>
        <v>0</v>
      </c>
      <c r="K245" s="194">
        <f t="shared" si="94"/>
        <v>0</v>
      </c>
      <c r="L245" s="194">
        <f t="shared" si="94"/>
        <v>0</v>
      </c>
      <c r="M245" s="194">
        <f t="shared" si="94"/>
        <v>0</v>
      </c>
      <c r="N245" s="194">
        <f t="shared" si="94"/>
        <v>0</v>
      </c>
      <c r="O245" s="204"/>
      <c r="P245" s="204"/>
      <c r="Q245" s="204"/>
      <c r="R245" s="204"/>
      <c r="S245" s="204"/>
      <c r="T245" s="204"/>
      <c r="U245" s="204"/>
      <c r="V245" s="204"/>
      <c r="W245" s="204"/>
      <c r="X245" s="201"/>
      <c r="Y245" s="3"/>
    </row>
    <row r="246" spans="1:25" s="97" customFormat="1" ht="50.25" customHeight="1">
      <c r="A246" s="100"/>
      <c r="B246" s="205" t="s">
        <v>177</v>
      </c>
      <c r="C246" s="210">
        <v>2020</v>
      </c>
      <c r="D246" s="210">
        <v>2026</v>
      </c>
      <c r="E246" s="211" t="s">
        <v>146</v>
      </c>
      <c r="F246" s="96" t="s">
        <v>36</v>
      </c>
      <c r="G246" s="31">
        <f t="shared" ref="G246:G251" si="95">SUM(H246:N246)</f>
        <v>353241.01999999996</v>
      </c>
      <c r="H246" s="33">
        <f t="shared" ref="H246:N246" si="96">H247+H248</f>
        <v>353241.01999999996</v>
      </c>
      <c r="I246" s="95">
        <f t="shared" si="96"/>
        <v>0</v>
      </c>
      <c r="J246" s="95">
        <f t="shared" si="96"/>
        <v>0</v>
      </c>
      <c r="K246" s="95">
        <f t="shared" si="96"/>
        <v>0</v>
      </c>
      <c r="L246" s="95">
        <f t="shared" si="96"/>
        <v>0</v>
      </c>
      <c r="M246" s="95">
        <f t="shared" si="96"/>
        <v>0</v>
      </c>
      <c r="N246" s="95">
        <f t="shared" si="96"/>
        <v>0</v>
      </c>
      <c r="O246" s="202" t="s">
        <v>178</v>
      </c>
      <c r="P246" s="202" t="s">
        <v>102</v>
      </c>
      <c r="Q246" s="202">
        <f>SUM(R246:X248)</f>
        <v>1</v>
      </c>
      <c r="R246" s="202">
        <v>1</v>
      </c>
      <c r="S246" s="202" t="s">
        <v>55</v>
      </c>
      <c r="T246" s="202" t="s">
        <v>55</v>
      </c>
      <c r="U246" s="202" t="s">
        <v>55</v>
      </c>
      <c r="V246" s="202" t="s">
        <v>55</v>
      </c>
      <c r="W246" s="202" t="s">
        <v>55</v>
      </c>
      <c r="X246" s="199" t="s">
        <v>55</v>
      </c>
      <c r="Y246" s="3"/>
    </row>
    <row r="247" spans="1:25" s="97" customFormat="1" ht="50.25" customHeight="1">
      <c r="A247" s="100"/>
      <c r="B247" s="208"/>
      <c r="C247" s="210"/>
      <c r="D247" s="210"/>
      <c r="E247" s="211"/>
      <c r="F247" s="96" t="s">
        <v>41</v>
      </c>
      <c r="G247" s="31">
        <f t="shared" si="95"/>
        <v>50942.79</v>
      </c>
      <c r="H247" s="95">
        <v>50942.79</v>
      </c>
      <c r="I247" s="95">
        <v>0</v>
      </c>
      <c r="J247" s="95">
        <v>0</v>
      </c>
      <c r="K247" s="95">
        <v>0</v>
      </c>
      <c r="L247" s="95">
        <v>0</v>
      </c>
      <c r="M247" s="95">
        <v>0</v>
      </c>
      <c r="N247" s="95">
        <v>0</v>
      </c>
      <c r="O247" s="212"/>
      <c r="P247" s="212"/>
      <c r="Q247" s="212"/>
      <c r="R247" s="212"/>
      <c r="S247" s="212"/>
      <c r="T247" s="212"/>
      <c r="U247" s="212"/>
      <c r="V247" s="212"/>
      <c r="W247" s="212"/>
      <c r="X247" s="214"/>
      <c r="Y247" s="3"/>
    </row>
    <row r="248" spans="1:25" s="97" customFormat="1" ht="50.25" customHeight="1">
      <c r="A248" s="100"/>
      <c r="B248" s="209"/>
      <c r="C248" s="210"/>
      <c r="D248" s="210"/>
      <c r="E248" s="211"/>
      <c r="F248" s="96" t="s">
        <v>42</v>
      </c>
      <c r="G248" s="31">
        <f t="shared" si="95"/>
        <v>302298.23</v>
      </c>
      <c r="H248" s="95">
        <v>302298.23</v>
      </c>
      <c r="I248" s="95">
        <v>0</v>
      </c>
      <c r="J248" s="95">
        <v>0</v>
      </c>
      <c r="K248" s="95">
        <v>0</v>
      </c>
      <c r="L248" s="95">
        <v>0</v>
      </c>
      <c r="M248" s="95">
        <v>0</v>
      </c>
      <c r="N248" s="95">
        <v>0</v>
      </c>
      <c r="O248" s="213"/>
      <c r="P248" s="213"/>
      <c r="Q248" s="213"/>
      <c r="R248" s="213"/>
      <c r="S248" s="213"/>
      <c r="T248" s="213"/>
      <c r="U248" s="213"/>
      <c r="V248" s="213"/>
      <c r="W248" s="213"/>
      <c r="X248" s="215"/>
      <c r="Y248" s="3"/>
    </row>
    <row r="249" spans="1:25" s="117" customFormat="1" ht="50.25" customHeight="1">
      <c r="A249" s="118"/>
      <c r="B249" s="205" t="s">
        <v>179</v>
      </c>
      <c r="C249" s="210">
        <v>2020</v>
      </c>
      <c r="D249" s="210">
        <v>2026</v>
      </c>
      <c r="E249" s="211" t="s">
        <v>146</v>
      </c>
      <c r="F249" s="115" t="s">
        <v>36</v>
      </c>
      <c r="G249" s="31">
        <f t="shared" si="95"/>
        <v>304067.40000000002</v>
      </c>
      <c r="H249" s="119">
        <f t="shared" ref="H249:N249" si="97">H250+H251</f>
        <v>304067.40000000002</v>
      </c>
      <c r="I249" s="116">
        <f t="shared" si="97"/>
        <v>0</v>
      </c>
      <c r="J249" s="116">
        <f t="shared" si="97"/>
        <v>0</v>
      </c>
      <c r="K249" s="116">
        <f t="shared" si="97"/>
        <v>0</v>
      </c>
      <c r="L249" s="116">
        <f t="shared" si="97"/>
        <v>0</v>
      </c>
      <c r="M249" s="116">
        <f t="shared" si="97"/>
        <v>0</v>
      </c>
      <c r="N249" s="116">
        <f t="shared" si="97"/>
        <v>0</v>
      </c>
      <c r="O249" s="202" t="s">
        <v>178</v>
      </c>
      <c r="P249" s="202" t="s">
        <v>102</v>
      </c>
      <c r="Q249" s="202">
        <f>R249</f>
        <v>1</v>
      </c>
      <c r="R249" s="202">
        <v>1</v>
      </c>
      <c r="S249" s="202" t="s">
        <v>55</v>
      </c>
      <c r="T249" s="202" t="s">
        <v>55</v>
      </c>
      <c r="U249" s="202" t="s">
        <v>55</v>
      </c>
      <c r="V249" s="202" t="s">
        <v>55</v>
      </c>
      <c r="W249" s="202" t="s">
        <v>55</v>
      </c>
      <c r="X249" s="202" t="s">
        <v>55</v>
      </c>
      <c r="Y249" s="3"/>
    </row>
    <row r="250" spans="1:25" s="117" customFormat="1" ht="50.25" customHeight="1">
      <c r="A250" s="118"/>
      <c r="B250" s="208"/>
      <c r="C250" s="210"/>
      <c r="D250" s="210"/>
      <c r="E250" s="211"/>
      <c r="F250" s="115" t="s">
        <v>41</v>
      </c>
      <c r="G250" s="31">
        <f t="shared" si="95"/>
        <v>37705.160000000003</v>
      </c>
      <c r="H250" s="116">
        <v>37705.160000000003</v>
      </c>
      <c r="I250" s="116">
        <v>0</v>
      </c>
      <c r="J250" s="116">
        <v>0</v>
      </c>
      <c r="K250" s="116">
        <v>0</v>
      </c>
      <c r="L250" s="116">
        <v>0</v>
      </c>
      <c r="M250" s="116">
        <v>0</v>
      </c>
      <c r="N250" s="116">
        <v>0</v>
      </c>
      <c r="O250" s="212"/>
      <c r="P250" s="212"/>
      <c r="Q250" s="212"/>
      <c r="R250" s="212"/>
      <c r="S250" s="212"/>
      <c r="T250" s="212"/>
      <c r="U250" s="212"/>
      <c r="V250" s="212"/>
      <c r="W250" s="212"/>
      <c r="X250" s="212"/>
      <c r="Y250" s="3"/>
    </row>
    <row r="251" spans="1:25" s="117" customFormat="1" ht="50.25" customHeight="1">
      <c r="A251" s="118"/>
      <c r="B251" s="209"/>
      <c r="C251" s="210"/>
      <c r="D251" s="210"/>
      <c r="E251" s="211"/>
      <c r="F251" s="115" t="s">
        <v>42</v>
      </c>
      <c r="G251" s="31">
        <f t="shared" si="95"/>
        <v>266362.23999999999</v>
      </c>
      <c r="H251" s="116">
        <v>266362.23999999999</v>
      </c>
      <c r="I251" s="116">
        <v>0</v>
      </c>
      <c r="J251" s="116">
        <v>0</v>
      </c>
      <c r="K251" s="116">
        <v>0</v>
      </c>
      <c r="L251" s="116">
        <v>0</v>
      </c>
      <c r="M251" s="116">
        <v>0</v>
      </c>
      <c r="N251" s="116">
        <v>0</v>
      </c>
      <c r="O251" s="213"/>
      <c r="P251" s="213"/>
      <c r="Q251" s="213"/>
      <c r="R251" s="213"/>
      <c r="S251" s="213"/>
      <c r="T251" s="213"/>
      <c r="U251" s="213"/>
      <c r="V251" s="213"/>
      <c r="W251" s="213"/>
      <c r="X251" s="213"/>
      <c r="Y251" s="3"/>
    </row>
    <row r="252" spans="1:25" s="127" customFormat="1" ht="50.25" customHeight="1">
      <c r="A252" s="126"/>
      <c r="B252" s="205" t="s">
        <v>180</v>
      </c>
      <c r="C252" s="210">
        <v>2020</v>
      </c>
      <c r="D252" s="210">
        <v>2026</v>
      </c>
      <c r="E252" s="211" t="s">
        <v>146</v>
      </c>
      <c r="F252" s="125" t="s">
        <v>36</v>
      </c>
      <c r="G252" s="31">
        <f t="shared" ref="G252:G254" si="98">SUM(H252:N252)</f>
        <v>115997</v>
      </c>
      <c r="H252" s="33">
        <f t="shared" ref="H252:N252" si="99">H253+H254</f>
        <v>115997</v>
      </c>
      <c r="I252" s="124">
        <f t="shared" si="99"/>
        <v>0</v>
      </c>
      <c r="J252" s="124">
        <f t="shared" si="99"/>
        <v>0</v>
      </c>
      <c r="K252" s="124">
        <f t="shared" si="99"/>
        <v>0</v>
      </c>
      <c r="L252" s="124">
        <f t="shared" si="99"/>
        <v>0</v>
      </c>
      <c r="M252" s="124">
        <f t="shared" si="99"/>
        <v>0</v>
      </c>
      <c r="N252" s="124">
        <f t="shared" si="99"/>
        <v>0</v>
      </c>
      <c r="O252" s="202" t="s">
        <v>181</v>
      </c>
      <c r="P252" s="202" t="s">
        <v>102</v>
      </c>
      <c r="Q252" s="202">
        <f>R252</f>
        <v>1</v>
      </c>
      <c r="R252" s="202">
        <v>1</v>
      </c>
      <c r="S252" s="202" t="s">
        <v>55</v>
      </c>
      <c r="T252" s="202" t="s">
        <v>55</v>
      </c>
      <c r="U252" s="202" t="s">
        <v>55</v>
      </c>
      <c r="V252" s="202" t="s">
        <v>55</v>
      </c>
      <c r="W252" s="202" t="s">
        <v>55</v>
      </c>
      <c r="X252" s="199" t="s">
        <v>55</v>
      </c>
      <c r="Y252" s="3"/>
    </row>
    <row r="253" spans="1:25" s="127" customFormat="1" ht="50.25" customHeight="1">
      <c r="A253" s="126"/>
      <c r="B253" s="208"/>
      <c r="C253" s="210"/>
      <c r="D253" s="210"/>
      <c r="E253" s="211"/>
      <c r="F253" s="125" t="s">
        <v>41</v>
      </c>
      <c r="G253" s="31">
        <f t="shared" si="98"/>
        <v>115997</v>
      </c>
      <c r="H253" s="124">
        <v>115997</v>
      </c>
      <c r="I253" s="124">
        <v>0</v>
      </c>
      <c r="J253" s="124">
        <v>0</v>
      </c>
      <c r="K253" s="124">
        <v>0</v>
      </c>
      <c r="L253" s="124">
        <v>0</v>
      </c>
      <c r="M253" s="124">
        <v>0</v>
      </c>
      <c r="N253" s="124">
        <v>0</v>
      </c>
      <c r="O253" s="212"/>
      <c r="P253" s="212"/>
      <c r="Q253" s="212"/>
      <c r="R253" s="212"/>
      <c r="S253" s="212"/>
      <c r="T253" s="212"/>
      <c r="U253" s="212"/>
      <c r="V253" s="212"/>
      <c r="W253" s="212"/>
      <c r="X253" s="214"/>
      <c r="Y253" s="3"/>
    </row>
    <row r="254" spans="1:25" s="127" customFormat="1" ht="50.25" customHeight="1">
      <c r="A254" s="126"/>
      <c r="B254" s="209"/>
      <c r="C254" s="210"/>
      <c r="D254" s="210"/>
      <c r="E254" s="211"/>
      <c r="F254" s="125" t="s">
        <v>42</v>
      </c>
      <c r="G254" s="31">
        <f t="shared" si="98"/>
        <v>0</v>
      </c>
      <c r="H254" s="124">
        <v>0</v>
      </c>
      <c r="I254" s="124">
        <v>0</v>
      </c>
      <c r="J254" s="124">
        <v>0</v>
      </c>
      <c r="K254" s="124">
        <v>0</v>
      </c>
      <c r="L254" s="124">
        <v>0</v>
      </c>
      <c r="M254" s="124">
        <v>0</v>
      </c>
      <c r="N254" s="124">
        <v>0</v>
      </c>
      <c r="O254" s="213"/>
      <c r="P254" s="213"/>
      <c r="Q254" s="213"/>
      <c r="R254" s="213"/>
      <c r="S254" s="213"/>
      <c r="T254" s="213"/>
      <c r="U254" s="213"/>
      <c r="V254" s="213"/>
      <c r="W254" s="213"/>
      <c r="X254" s="215"/>
      <c r="Y254" s="3"/>
    </row>
    <row r="255" spans="1:25" s="188" customFormat="1" ht="50.25" customHeight="1">
      <c r="A255" s="187"/>
      <c r="B255" s="205" t="s">
        <v>186</v>
      </c>
      <c r="C255" s="210">
        <v>2020</v>
      </c>
      <c r="D255" s="210">
        <v>2026</v>
      </c>
      <c r="E255" s="211" t="s">
        <v>146</v>
      </c>
      <c r="F255" s="186" t="s">
        <v>36</v>
      </c>
      <c r="G255" s="31">
        <f t="shared" ref="G255:G260" si="100">SUM(H255:N255)</f>
        <v>2616700</v>
      </c>
      <c r="H255" s="33">
        <f t="shared" ref="H255:N255" si="101">H256+H257</f>
        <v>2616700</v>
      </c>
      <c r="I255" s="184">
        <f t="shared" si="101"/>
        <v>0</v>
      </c>
      <c r="J255" s="184">
        <f t="shared" si="101"/>
        <v>0</v>
      </c>
      <c r="K255" s="184">
        <f t="shared" si="101"/>
        <v>0</v>
      </c>
      <c r="L255" s="184">
        <f t="shared" si="101"/>
        <v>0</v>
      </c>
      <c r="M255" s="184">
        <f t="shared" si="101"/>
        <v>0</v>
      </c>
      <c r="N255" s="184">
        <f t="shared" si="101"/>
        <v>0</v>
      </c>
      <c r="O255" s="202" t="s">
        <v>185</v>
      </c>
      <c r="P255" s="202" t="s">
        <v>102</v>
      </c>
      <c r="Q255" s="202">
        <f>R255</f>
        <v>1</v>
      </c>
      <c r="R255" s="202">
        <v>1</v>
      </c>
      <c r="S255" s="202" t="s">
        <v>55</v>
      </c>
      <c r="T255" s="202" t="s">
        <v>55</v>
      </c>
      <c r="U255" s="202" t="s">
        <v>55</v>
      </c>
      <c r="V255" s="202" t="s">
        <v>55</v>
      </c>
      <c r="W255" s="202" t="s">
        <v>55</v>
      </c>
      <c r="X255" s="199" t="s">
        <v>55</v>
      </c>
      <c r="Y255" s="3"/>
    </row>
    <row r="256" spans="1:25" s="188" customFormat="1" ht="50.25" customHeight="1">
      <c r="A256" s="187"/>
      <c r="B256" s="208"/>
      <c r="C256" s="210"/>
      <c r="D256" s="210"/>
      <c r="E256" s="211"/>
      <c r="F256" s="186" t="s">
        <v>41</v>
      </c>
      <c r="G256" s="31">
        <f t="shared" si="100"/>
        <v>983788.6</v>
      </c>
      <c r="H256" s="184">
        <v>983788.6</v>
      </c>
      <c r="I256" s="184">
        <v>0</v>
      </c>
      <c r="J256" s="184">
        <v>0</v>
      </c>
      <c r="K256" s="184">
        <v>0</v>
      </c>
      <c r="L256" s="184">
        <v>0</v>
      </c>
      <c r="M256" s="184">
        <v>0</v>
      </c>
      <c r="N256" s="184">
        <v>0</v>
      </c>
      <c r="O256" s="212"/>
      <c r="P256" s="212"/>
      <c r="Q256" s="212"/>
      <c r="R256" s="212"/>
      <c r="S256" s="212"/>
      <c r="T256" s="212"/>
      <c r="U256" s="212"/>
      <c r="V256" s="212"/>
      <c r="W256" s="212"/>
      <c r="X256" s="214"/>
      <c r="Y256" s="3"/>
    </row>
    <row r="257" spans="1:25" s="188" customFormat="1" ht="50.25" customHeight="1">
      <c r="A257" s="187"/>
      <c r="B257" s="209"/>
      <c r="C257" s="210"/>
      <c r="D257" s="210"/>
      <c r="E257" s="211"/>
      <c r="F257" s="186" t="s">
        <v>42</v>
      </c>
      <c r="G257" s="31">
        <f t="shared" si="100"/>
        <v>1632911.4</v>
      </c>
      <c r="H257" s="184">
        <v>1632911.4</v>
      </c>
      <c r="I257" s="184">
        <v>0</v>
      </c>
      <c r="J257" s="184">
        <v>0</v>
      </c>
      <c r="K257" s="184">
        <v>0</v>
      </c>
      <c r="L257" s="184">
        <v>0</v>
      </c>
      <c r="M257" s="184">
        <v>0</v>
      </c>
      <c r="N257" s="184">
        <v>0</v>
      </c>
      <c r="O257" s="213"/>
      <c r="P257" s="213"/>
      <c r="Q257" s="213"/>
      <c r="R257" s="213"/>
      <c r="S257" s="213"/>
      <c r="T257" s="213"/>
      <c r="U257" s="213"/>
      <c r="V257" s="213"/>
      <c r="W257" s="213"/>
      <c r="X257" s="215"/>
      <c r="Y257" s="3"/>
    </row>
    <row r="258" spans="1:25" s="188" customFormat="1" ht="50.25" customHeight="1">
      <c r="A258" s="187"/>
      <c r="B258" s="216" t="s">
        <v>208</v>
      </c>
      <c r="C258" s="217">
        <v>2021</v>
      </c>
      <c r="D258" s="217">
        <v>2026</v>
      </c>
      <c r="E258" s="211" t="s">
        <v>146</v>
      </c>
      <c r="F258" s="186" t="s">
        <v>36</v>
      </c>
      <c r="G258" s="31">
        <f t="shared" si="100"/>
        <v>35000</v>
      </c>
      <c r="H258" s="184">
        <f>H259+H260</f>
        <v>0</v>
      </c>
      <c r="I258" s="184">
        <f t="shared" ref="I258:N258" si="102">I259+I260</f>
        <v>35000</v>
      </c>
      <c r="J258" s="184">
        <f t="shared" si="102"/>
        <v>0</v>
      </c>
      <c r="K258" s="184">
        <f t="shared" si="102"/>
        <v>0</v>
      </c>
      <c r="L258" s="184">
        <f t="shared" si="102"/>
        <v>0</v>
      </c>
      <c r="M258" s="184">
        <f t="shared" si="102"/>
        <v>0</v>
      </c>
      <c r="N258" s="184">
        <f t="shared" si="102"/>
        <v>0</v>
      </c>
      <c r="O258" s="202" t="s">
        <v>178</v>
      </c>
      <c r="P258" s="220" t="s">
        <v>102</v>
      </c>
      <c r="Q258" s="220">
        <v>1</v>
      </c>
      <c r="R258" s="220" t="s">
        <v>55</v>
      </c>
      <c r="S258" s="220">
        <v>1</v>
      </c>
      <c r="T258" s="220" t="s">
        <v>55</v>
      </c>
      <c r="U258" s="220" t="s">
        <v>55</v>
      </c>
      <c r="V258" s="220" t="s">
        <v>55</v>
      </c>
      <c r="W258" s="220" t="s">
        <v>55</v>
      </c>
      <c r="X258" s="220" t="s">
        <v>55</v>
      </c>
      <c r="Y258" s="3"/>
    </row>
    <row r="259" spans="1:25" s="188" customFormat="1" ht="50.25" customHeight="1">
      <c r="A259" s="187"/>
      <c r="B259" s="208"/>
      <c r="C259" s="218"/>
      <c r="D259" s="218"/>
      <c r="E259" s="211"/>
      <c r="F259" s="186" t="s">
        <v>41</v>
      </c>
      <c r="G259" s="31">
        <f t="shared" si="100"/>
        <v>35000</v>
      </c>
      <c r="H259" s="184">
        <v>0</v>
      </c>
      <c r="I259" s="184">
        <v>35000</v>
      </c>
      <c r="J259" s="184"/>
      <c r="K259" s="184"/>
      <c r="L259" s="184"/>
      <c r="M259" s="184"/>
      <c r="N259" s="184"/>
      <c r="O259" s="212"/>
      <c r="P259" s="212"/>
      <c r="Q259" s="212"/>
      <c r="R259" s="212"/>
      <c r="S259" s="212"/>
      <c r="T259" s="212"/>
      <c r="U259" s="212"/>
      <c r="V259" s="212"/>
      <c r="W259" s="212"/>
      <c r="X259" s="212"/>
      <c r="Y259" s="3"/>
    </row>
    <row r="260" spans="1:25" s="188" customFormat="1" ht="50.25" customHeight="1">
      <c r="A260" s="187"/>
      <c r="B260" s="209"/>
      <c r="C260" s="219"/>
      <c r="D260" s="219"/>
      <c r="E260" s="211"/>
      <c r="F260" s="186" t="s">
        <v>42</v>
      </c>
      <c r="G260" s="31">
        <f t="shared" si="100"/>
        <v>0</v>
      </c>
      <c r="H260" s="184">
        <v>0</v>
      </c>
      <c r="I260" s="184">
        <v>0</v>
      </c>
      <c r="J260" s="184"/>
      <c r="K260" s="184"/>
      <c r="L260" s="184"/>
      <c r="M260" s="184"/>
      <c r="N260" s="184"/>
      <c r="O260" s="213"/>
      <c r="P260" s="213"/>
      <c r="Q260" s="213"/>
      <c r="R260" s="213"/>
      <c r="S260" s="213"/>
      <c r="T260" s="213"/>
      <c r="U260" s="213"/>
      <c r="V260" s="213"/>
      <c r="W260" s="213"/>
      <c r="X260" s="213"/>
      <c r="Y260" s="3"/>
    </row>
    <row r="261" spans="1:25" s="193" customFormat="1" ht="50.25" customHeight="1">
      <c r="A261" s="192"/>
      <c r="B261" s="205" t="s">
        <v>209</v>
      </c>
      <c r="C261" s="210">
        <v>2021</v>
      </c>
      <c r="D261" s="210">
        <v>2026</v>
      </c>
      <c r="E261" s="211" t="s">
        <v>146</v>
      </c>
      <c r="F261" s="190" t="s">
        <v>36</v>
      </c>
      <c r="G261" s="31">
        <f t="shared" ref="G261:G266" si="103">SUM(H261:N261)</f>
        <v>35000</v>
      </c>
      <c r="H261" s="33">
        <f t="shared" ref="H261:N261" si="104">H262+H263</f>
        <v>0</v>
      </c>
      <c r="I261" s="191">
        <f t="shared" si="104"/>
        <v>35000</v>
      </c>
      <c r="J261" s="191">
        <f t="shared" si="104"/>
        <v>0</v>
      </c>
      <c r="K261" s="191">
        <f t="shared" si="104"/>
        <v>0</v>
      </c>
      <c r="L261" s="191">
        <f t="shared" si="104"/>
        <v>0</v>
      </c>
      <c r="M261" s="191">
        <f t="shared" si="104"/>
        <v>0</v>
      </c>
      <c r="N261" s="191">
        <f t="shared" si="104"/>
        <v>0</v>
      </c>
      <c r="O261" s="202" t="s">
        <v>178</v>
      </c>
      <c r="P261" s="202" t="s">
        <v>102</v>
      </c>
      <c r="Q261" s="202" t="str">
        <f>R261</f>
        <v>х</v>
      </c>
      <c r="R261" s="202" t="s">
        <v>55</v>
      </c>
      <c r="S261" s="202">
        <v>1</v>
      </c>
      <c r="T261" s="202" t="s">
        <v>55</v>
      </c>
      <c r="U261" s="202" t="s">
        <v>55</v>
      </c>
      <c r="V261" s="202" t="s">
        <v>55</v>
      </c>
      <c r="W261" s="202" t="s">
        <v>55</v>
      </c>
      <c r="X261" s="199" t="s">
        <v>55</v>
      </c>
      <c r="Y261" s="3"/>
    </row>
    <row r="262" spans="1:25" s="193" customFormat="1" ht="50.25" customHeight="1">
      <c r="A262" s="192"/>
      <c r="B262" s="208"/>
      <c r="C262" s="210"/>
      <c r="D262" s="210"/>
      <c r="E262" s="211"/>
      <c r="F262" s="190" t="s">
        <v>41</v>
      </c>
      <c r="G262" s="31">
        <f t="shared" si="103"/>
        <v>35000</v>
      </c>
      <c r="H262" s="189">
        <v>0</v>
      </c>
      <c r="I262" s="189">
        <v>35000</v>
      </c>
      <c r="J262" s="189">
        <v>0</v>
      </c>
      <c r="K262" s="189">
        <v>0</v>
      </c>
      <c r="L262" s="189">
        <v>0</v>
      </c>
      <c r="M262" s="189">
        <v>0</v>
      </c>
      <c r="N262" s="189">
        <v>0</v>
      </c>
      <c r="O262" s="212"/>
      <c r="P262" s="212"/>
      <c r="Q262" s="212"/>
      <c r="R262" s="212"/>
      <c r="S262" s="212"/>
      <c r="T262" s="212"/>
      <c r="U262" s="212"/>
      <c r="V262" s="212"/>
      <c r="W262" s="212"/>
      <c r="X262" s="214"/>
      <c r="Y262" s="3"/>
    </row>
    <row r="263" spans="1:25" s="193" customFormat="1" ht="50.25" customHeight="1">
      <c r="A263" s="192"/>
      <c r="B263" s="209"/>
      <c r="C263" s="210"/>
      <c r="D263" s="210"/>
      <c r="E263" s="211"/>
      <c r="F263" s="190" t="s">
        <v>42</v>
      </c>
      <c r="G263" s="31">
        <f t="shared" si="103"/>
        <v>0</v>
      </c>
      <c r="H263" s="189">
        <v>0</v>
      </c>
      <c r="I263" s="189">
        <v>0</v>
      </c>
      <c r="J263" s="189">
        <v>0</v>
      </c>
      <c r="K263" s="189">
        <v>0</v>
      </c>
      <c r="L263" s="189">
        <v>0</v>
      </c>
      <c r="M263" s="189">
        <v>0</v>
      </c>
      <c r="N263" s="189">
        <v>0</v>
      </c>
      <c r="O263" s="213"/>
      <c r="P263" s="213"/>
      <c r="Q263" s="213"/>
      <c r="R263" s="213"/>
      <c r="S263" s="213"/>
      <c r="T263" s="213"/>
      <c r="U263" s="213"/>
      <c r="V263" s="213"/>
      <c r="W263" s="213"/>
      <c r="X263" s="215"/>
      <c r="Y263" s="3"/>
    </row>
    <row r="264" spans="1:25" s="198" customFormat="1" ht="50.25" customHeight="1">
      <c r="A264" s="197"/>
      <c r="B264" s="205" t="s">
        <v>210</v>
      </c>
      <c r="C264" s="202">
        <v>2021</v>
      </c>
      <c r="D264" s="202">
        <v>2026</v>
      </c>
      <c r="E264" s="205" t="s">
        <v>146</v>
      </c>
      <c r="F264" s="195" t="s">
        <v>36</v>
      </c>
      <c r="G264" s="31">
        <f t="shared" si="103"/>
        <v>115000</v>
      </c>
      <c r="H264" s="33">
        <f t="shared" ref="H264:N264" si="105">H265+H266</f>
        <v>0</v>
      </c>
      <c r="I264" s="196">
        <f t="shared" si="105"/>
        <v>115000</v>
      </c>
      <c r="J264" s="196">
        <f t="shared" si="105"/>
        <v>0</v>
      </c>
      <c r="K264" s="196">
        <f t="shared" si="105"/>
        <v>0</v>
      </c>
      <c r="L264" s="196">
        <f t="shared" si="105"/>
        <v>0</v>
      </c>
      <c r="M264" s="196">
        <f t="shared" si="105"/>
        <v>0</v>
      </c>
      <c r="N264" s="196">
        <f t="shared" si="105"/>
        <v>0</v>
      </c>
      <c r="O264" s="202" t="s">
        <v>142</v>
      </c>
      <c r="P264" s="202" t="s">
        <v>102</v>
      </c>
      <c r="Q264" s="202" t="str">
        <f>R264</f>
        <v>х</v>
      </c>
      <c r="R264" s="202" t="s">
        <v>55</v>
      </c>
      <c r="S264" s="202">
        <v>100</v>
      </c>
      <c r="T264" s="202" t="s">
        <v>55</v>
      </c>
      <c r="U264" s="202" t="s">
        <v>55</v>
      </c>
      <c r="V264" s="202" t="s">
        <v>55</v>
      </c>
      <c r="W264" s="202" t="s">
        <v>55</v>
      </c>
      <c r="X264" s="199" t="s">
        <v>55</v>
      </c>
      <c r="Y264" s="3"/>
    </row>
    <row r="265" spans="1:25" s="198" customFormat="1" ht="50.25" customHeight="1">
      <c r="A265" s="197"/>
      <c r="B265" s="206"/>
      <c r="C265" s="203"/>
      <c r="D265" s="203"/>
      <c r="E265" s="206"/>
      <c r="F265" s="195" t="s">
        <v>41</v>
      </c>
      <c r="G265" s="31">
        <f t="shared" si="103"/>
        <v>115000</v>
      </c>
      <c r="H265" s="194">
        <v>0</v>
      </c>
      <c r="I265" s="194">
        <v>115000</v>
      </c>
      <c r="J265" s="194">
        <v>0</v>
      </c>
      <c r="K265" s="194">
        <v>0</v>
      </c>
      <c r="L265" s="194">
        <v>0</v>
      </c>
      <c r="M265" s="194">
        <v>0</v>
      </c>
      <c r="N265" s="194">
        <v>0</v>
      </c>
      <c r="O265" s="203"/>
      <c r="P265" s="203"/>
      <c r="Q265" s="203"/>
      <c r="R265" s="203"/>
      <c r="S265" s="203"/>
      <c r="T265" s="203"/>
      <c r="U265" s="203"/>
      <c r="V265" s="203"/>
      <c r="W265" s="203"/>
      <c r="X265" s="200"/>
      <c r="Y265" s="3"/>
    </row>
    <row r="266" spans="1:25" s="198" customFormat="1" ht="50.25" customHeight="1">
      <c r="A266" s="197"/>
      <c r="B266" s="207"/>
      <c r="C266" s="204"/>
      <c r="D266" s="204"/>
      <c r="E266" s="207"/>
      <c r="F266" s="195" t="s">
        <v>42</v>
      </c>
      <c r="G266" s="31">
        <f t="shared" si="103"/>
        <v>0</v>
      </c>
      <c r="H266" s="194">
        <v>0</v>
      </c>
      <c r="I266" s="194">
        <v>0</v>
      </c>
      <c r="J266" s="194">
        <v>0</v>
      </c>
      <c r="K266" s="194">
        <v>0</v>
      </c>
      <c r="L266" s="194">
        <v>0</v>
      </c>
      <c r="M266" s="194">
        <v>0</v>
      </c>
      <c r="N266" s="194">
        <v>0</v>
      </c>
      <c r="O266" s="204"/>
      <c r="P266" s="204"/>
      <c r="Q266" s="204"/>
      <c r="R266" s="204"/>
      <c r="S266" s="204"/>
      <c r="T266" s="204"/>
      <c r="U266" s="204"/>
      <c r="V266" s="204"/>
      <c r="W266" s="204"/>
      <c r="X266" s="201"/>
      <c r="Y266" s="3"/>
    </row>
    <row r="267" spans="1:25" ht="40.5" customHeight="1">
      <c r="A267" s="216"/>
      <c r="B267" s="205" t="s">
        <v>212</v>
      </c>
      <c r="C267" s="202">
        <v>2021</v>
      </c>
      <c r="D267" s="202">
        <v>2026</v>
      </c>
      <c r="E267" s="205" t="s">
        <v>146</v>
      </c>
      <c r="F267" s="26" t="s">
        <v>36</v>
      </c>
      <c r="G267" s="31">
        <f t="shared" si="85"/>
        <v>600000</v>
      </c>
      <c r="H267" s="33">
        <f t="shared" ref="H267:N267" si="106">H268+H269</f>
        <v>0</v>
      </c>
      <c r="I267" s="185">
        <f t="shared" si="106"/>
        <v>600000</v>
      </c>
      <c r="J267" s="185">
        <f t="shared" si="106"/>
        <v>0</v>
      </c>
      <c r="K267" s="185">
        <f t="shared" si="106"/>
        <v>0</v>
      </c>
      <c r="L267" s="185">
        <f t="shared" si="106"/>
        <v>0</v>
      </c>
      <c r="M267" s="185">
        <f t="shared" si="106"/>
        <v>0</v>
      </c>
      <c r="N267" s="185">
        <f t="shared" si="106"/>
        <v>0</v>
      </c>
      <c r="O267" s="202" t="s">
        <v>142</v>
      </c>
      <c r="P267" s="202" t="s">
        <v>102</v>
      </c>
      <c r="Q267" s="202" t="str">
        <f>R267</f>
        <v>х</v>
      </c>
      <c r="R267" s="202" t="s">
        <v>55</v>
      </c>
      <c r="S267" s="202">
        <v>100</v>
      </c>
      <c r="T267" s="202" t="s">
        <v>55</v>
      </c>
      <c r="U267" s="202" t="s">
        <v>55</v>
      </c>
      <c r="V267" s="202" t="s">
        <v>55</v>
      </c>
      <c r="W267" s="202" t="s">
        <v>55</v>
      </c>
      <c r="X267" s="199" t="s">
        <v>55</v>
      </c>
      <c r="Y267" s="3"/>
    </row>
    <row r="268" spans="1:25" ht="30.75" customHeight="1">
      <c r="A268" s="208"/>
      <c r="B268" s="206"/>
      <c r="C268" s="203"/>
      <c r="D268" s="203"/>
      <c r="E268" s="206"/>
      <c r="F268" s="26" t="s">
        <v>41</v>
      </c>
      <c r="G268" s="31">
        <f t="shared" si="85"/>
        <v>600000</v>
      </c>
      <c r="H268" s="128">
        <v>0</v>
      </c>
      <c r="I268" s="21">
        <v>600000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203"/>
      <c r="P268" s="203"/>
      <c r="Q268" s="203"/>
      <c r="R268" s="203"/>
      <c r="S268" s="203"/>
      <c r="T268" s="203"/>
      <c r="U268" s="203"/>
      <c r="V268" s="203"/>
      <c r="W268" s="203"/>
      <c r="X268" s="200"/>
      <c r="Y268" s="3"/>
    </row>
    <row r="269" spans="1:25" ht="87" customHeight="1">
      <c r="A269" s="209"/>
      <c r="B269" s="207"/>
      <c r="C269" s="204"/>
      <c r="D269" s="204"/>
      <c r="E269" s="207"/>
      <c r="F269" s="26" t="s">
        <v>42</v>
      </c>
      <c r="G269" s="31">
        <f t="shared" si="85"/>
        <v>0</v>
      </c>
      <c r="H269" s="95"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  <c r="N269" s="21">
        <v>0</v>
      </c>
      <c r="O269" s="204"/>
      <c r="P269" s="204"/>
      <c r="Q269" s="204"/>
      <c r="R269" s="204"/>
      <c r="S269" s="204"/>
      <c r="T269" s="204"/>
      <c r="U269" s="204"/>
      <c r="V269" s="204"/>
      <c r="W269" s="204"/>
      <c r="X269" s="201"/>
      <c r="Y269" s="3"/>
    </row>
    <row r="270" spans="1:25" ht="30.75" customHeight="1">
      <c r="A270" s="216"/>
      <c r="B270" s="216" t="s">
        <v>126</v>
      </c>
      <c r="C270" s="210">
        <v>2020</v>
      </c>
      <c r="D270" s="210">
        <v>2026</v>
      </c>
      <c r="E270" s="202" t="s">
        <v>55</v>
      </c>
      <c r="F270" s="202" t="s">
        <v>55</v>
      </c>
      <c r="G270" s="202" t="s">
        <v>55</v>
      </c>
      <c r="H270" s="202" t="s">
        <v>55</v>
      </c>
      <c r="I270" s="202" t="s">
        <v>55</v>
      </c>
      <c r="J270" s="202" t="s">
        <v>55</v>
      </c>
      <c r="K270" s="202" t="s">
        <v>55</v>
      </c>
      <c r="L270" s="202" t="s">
        <v>55</v>
      </c>
      <c r="M270" s="202" t="s">
        <v>55</v>
      </c>
      <c r="N270" s="202" t="s">
        <v>55</v>
      </c>
      <c r="O270" s="202"/>
      <c r="P270" s="202"/>
      <c r="Q270" s="202"/>
      <c r="R270" s="202"/>
      <c r="S270" s="202"/>
      <c r="T270" s="202"/>
      <c r="U270" s="202"/>
      <c r="V270" s="202"/>
      <c r="W270" s="202"/>
      <c r="X270" s="202"/>
      <c r="Y270" s="3"/>
    </row>
    <row r="271" spans="1:25" ht="30.75" customHeight="1">
      <c r="A271" s="208"/>
      <c r="B271" s="208"/>
      <c r="C271" s="210"/>
      <c r="D271" s="210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3"/>
    </row>
    <row r="272" spans="1:25" ht="30.75" customHeight="1">
      <c r="A272" s="209"/>
      <c r="B272" s="209"/>
      <c r="C272" s="210"/>
      <c r="D272" s="210"/>
      <c r="E272" s="204"/>
      <c r="F272" s="204"/>
      <c r="G272" s="204"/>
      <c r="H272" s="204"/>
      <c r="I272" s="204"/>
      <c r="J272" s="204"/>
      <c r="K272" s="204"/>
      <c r="L272" s="204"/>
      <c r="M272" s="204"/>
      <c r="N272" s="204"/>
      <c r="O272" s="204"/>
      <c r="P272" s="204"/>
      <c r="Q272" s="204"/>
      <c r="R272" s="204"/>
      <c r="S272" s="204"/>
      <c r="T272" s="204"/>
      <c r="U272" s="204"/>
      <c r="V272" s="204"/>
      <c r="W272" s="204"/>
      <c r="X272" s="204"/>
      <c r="Y272" s="3"/>
    </row>
    <row r="273" spans="1:25" ht="18.75" customHeight="1">
      <c r="A273" s="216"/>
      <c r="B273" s="205" t="s">
        <v>107</v>
      </c>
      <c r="C273" s="210">
        <v>2020</v>
      </c>
      <c r="D273" s="210">
        <v>2026</v>
      </c>
      <c r="E273" s="211" t="s">
        <v>146</v>
      </c>
      <c r="F273" s="26" t="s">
        <v>36</v>
      </c>
      <c r="G273" s="20">
        <f>G274+G275</f>
        <v>49632557.329999998</v>
      </c>
      <c r="H273" s="95">
        <f>H274+H275</f>
        <v>12998797.210000001</v>
      </c>
      <c r="I273" s="21">
        <f t="shared" ref="I273:N273" si="107">I274+I275</f>
        <v>16833760.119999997</v>
      </c>
      <c r="J273" s="21">
        <f t="shared" si="107"/>
        <v>8400000</v>
      </c>
      <c r="K273" s="21">
        <f t="shared" si="107"/>
        <v>8400000</v>
      </c>
      <c r="L273" s="21">
        <f t="shared" si="107"/>
        <v>1000000</v>
      </c>
      <c r="M273" s="21">
        <f t="shared" si="107"/>
        <v>1000000</v>
      </c>
      <c r="N273" s="21">
        <f t="shared" si="107"/>
        <v>1000000</v>
      </c>
      <c r="O273" s="202" t="s">
        <v>55</v>
      </c>
      <c r="P273" s="202" t="s">
        <v>55</v>
      </c>
      <c r="Q273" s="202" t="s">
        <v>55</v>
      </c>
      <c r="R273" s="202" t="s">
        <v>55</v>
      </c>
      <c r="S273" s="202" t="s">
        <v>55</v>
      </c>
      <c r="T273" s="202" t="s">
        <v>55</v>
      </c>
      <c r="U273" s="202" t="s">
        <v>55</v>
      </c>
      <c r="V273" s="202" t="s">
        <v>55</v>
      </c>
      <c r="W273" s="202" t="s">
        <v>55</v>
      </c>
      <c r="X273" s="202" t="s">
        <v>55</v>
      </c>
      <c r="Y273" s="3"/>
    </row>
    <row r="274" spans="1:25" ht="77.25" customHeight="1">
      <c r="A274" s="208"/>
      <c r="B274" s="206"/>
      <c r="C274" s="210"/>
      <c r="D274" s="210"/>
      <c r="E274" s="211"/>
      <c r="F274" s="26" t="s">
        <v>20</v>
      </c>
      <c r="G274" s="20">
        <f>SUM(H274:N274)</f>
        <v>30283066.210000001</v>
      </c>
      <c r="H274" s="95">
        <f>H277</f>
        <v>2083066.21</v>
      </c>
      <c r="I274" s="21">
        <f t="shared" ref="I274:N274" si="108">I277</f>
        <v>8400000</v>
      </c>
      <c r="J274" s="21">
        <f t="shared" si="108"/>
        <v>8400000</v>
      </c>
      <c r="K274" s="21">
        <f t="shared" si="108"/>
        <v>8400000</v>
      </c>
      <c r="L274" s="21">
        <f t="shared" si="108"/>
        <v>1000000</v>
      </c>
      <c r="M274" s="21">
        <f t="shared" si="108"/>
        <v>1000000</v>
      </c>
      <c r="N274" s="21">
        <f t="shared" si="108"/>
        <v>1000000</v>
      </c>
      <c r="O274" s="203"/>
      <c r="P274" s="203"/>
      <c r="Q274" s="203"/>
      <c r="R274" s="203"/>
      <c r="S274" s="203"/>
      <c r="T274" s="203"/>
      <c r="U274" s="203"/>
      <c r="V274" s="203"/>
      <c r="W274" s="203"/>
      <c r="X274" s="203"/>
      <c r="Y274" s="3"/>
    </row>
    <row r="275" spans="1:25" ht="45" customHeight="1">
      <c r="A275" s="209"/>
      <c r="B275" s="207"/>
      <c r="C275" s="210"/>
      <c r="D275" s="210"/>
      <c r="E275" s="211"/>
      <c r="F275" s="26" t="s">
        <v>42</v>
      </c>
      <c r="G275" s="20">
        <f>SUM(H275:N275)</f>
        <v>19349491.119999997</v>
      </c>
      <c r="H275" s="95">
        <f>H278</f>
        <v>10915731</v>
      </c>
      <c r="I275" s="21">
        <f t="shared" ref="I275:N275" si="109">I278</f>
        <v>8433760.1199999992</v>
      </c>
      <c r="J275" s="21">
        <f t="shared" si="109"/>
        <v>0</v>
      </c>
      <c r="K275" s="21">
        <f t="shared" si="109"/>
        <v>0</v>
      </c>
      <c r="L275" s="21">
        <f t="shared" si="109"/>
        <v>0</v>
      </c>
      <c r="M275" s="21">
        <f t="shared" si="109"/>
        <v>0</v>
      </c>
      <c r="N275" s="21">
        <f t="shared" si="109"/>
        <v>0</v>
      </c>
      <c r="O275" s="204"/>
      <c r="P275" s="204"/>
      <c r="Q275" s="204"/>
      <c r="R275" s="204"/>
      <c r="S275" s="204"/>
      <c r="T275" s="204"/>
      <c r="U275" s="204"/>
      <c r="V275" s="204"/>
      <c r="W275" s="204"/>
      <c r="X275" s="204"/>
      <c r="Y275" s="3"/>
    </row>
    <row r="276" spans="1:25" ht="37.5" customHeight="1">
      <c r="A276" s="216"/>
      <c r="B276" s="319" t="s">
        <v>202</v>
      </c>
      <c r="C276" s="210">
        <v>2020</v>
      </c>
      <c r="D276" s="210">
        <v>2026</v>
      </c>
      <c r="E276" s="211" t="s">
        <v>146</v>
      </c>
      <c r="F276" s="26" t="s">
        <v>36</v>
      </c>
      <c r="G276" s="20">
        <f>G277+G278</f>
        <v>49632557.329999998</v>
      </c>
      <c r="H276" s="95">
        <f>H277+H278</f>
        <v>12998797.210000001</v>
      </c>
      <c r="I276" s="21">
        <f t="shared" ref="I276:N276" si="110">I277+I278</f>
        <v>16833760.119999997</v>
      </c>
      <c r="J276" s="21">
        <f t="shared" si="110"/>
        <v>8400000</v>
      </c>
      <c r="K276" s="21">
        <f t="shared" si="110"/>
        <v>8400000</v>
      </c>
      <c r="L276" s="21">
        <f t="shared" si="110"/>
        <v>1000000</v>
      </c>
      <c r="M276" s="21">
        <f t="shared" si="110"/>
        <v>1000000</v>
      </c>
      <c r="N276" s="21">
        <f t="shared" si="110"/>
        <v>1000000</v>
      </c>
      <c r="O276" s="202" t="s">
        <v>108</v>
      </c>
      <c r="P276" s="202" t="s">
        <v>96</v>
      </c>
      <c r="Q276" s="202">
        <v>100</v>
      </c>
      <c r="R276" s="202">
        <v>100</v>
      </c>
      <c r="S276" s="202">
        <v>100</v>
      </c>
      <c r="T276" s="202">
        <v>100</v>
      </c>
      <c r="U276" s="202">
        <v>100</v>
      </c>
      <c r="V276" s="202">
        <v>100</v>
      </c>
      <c r="W276" s="202">
        <v>100</v>
      </c>
      <c r="X276" s="199">
        <v>100</v>
      </c>
      <c r="Y276" s="3"/>
    </row>
    <row r="277" spans="1:25" ht="96" customHeight="1">
      <c r="A277" s="208"/>
      <c r="B277" s="320"/>
      <c r="C277" s="210"/>
      <c r="D277" s="210"/>
      <c r="E277" s="211"/>
      <c r="F277" s="26" t="s">
        <v>20</v>
      </c>
      <c r="G277" s="20">
        <f>SUM(H277:N277)</f>
        <v>30283066.210000001</v>
      </c>
      <c r="H277" s="101">
        <v>2083066.21</v>
      </c>
      <c r="I277" s="21">
        <v>8400000</v>
      </c>
      <c r="J277" s="21">
        <v>8400000</v>
      </c>
      <c r="K277" s="21">
        <v>8400000</v>
      </c>
      <c r="L277" s="21">
        <v>1000000</v>
      </c>
      <c r="M277" s="21">
        <v>1000000</v>
      </c>
      <c r="N277" s="21">
        <v>1000000</v>
      </c>
      <c r="O277" s="203"/>
      <c r="P277" s="203"/>
      <c r="Q277" s="203"/>
      <c r="R277" s="203"/>
      <c r="S277" s="203"/>
      <c r="T277" s="203"/>
      <c r="U277" s="203"/>
      <c r="V277" s="203"/>
      <c r="W277" s="203"/>
      <c r="X277" s="200"/>
      <c r="Y277" s="3"/>
    </row>
    <row r="278" spans="1:25" ht="53.25" customHeight="1">
      <c r="A278" s="209"/>
      <c r="B278" s="321"/>
      <c r="C278" s="210"/>
      <c r="D278" s="210"/>
      <c r="E278" s="211"/>
      <c r="F278" s="26" t="s">
        <v>42</v>
      </c>
      <c r="G278" s="20">
        <f>SUM(H278:N278)</f>
        <v>19349491.119999997</v>
      </c>
      <c r="H278" s="95">
        <v>10915731</v>
      </c>
      <c r="I278" s="21">
        <v>8433760.1199999992</v>
      </c>
      <c r="J278" s="21">
        <v>0</v>
      </c>
      <c r="K278" s="21">
        <v>0</v>
      </c>
      <c r="L278" s="20">
        <v>0</v>
      </c>
      <c r="M278" s="20">
        <v>0</v>
      </c>
      <c r="N278" s="21">
        <v>0</v>
      </c>
      <c r="O278" s="204"/>
      <c r="P278" s="204"/>
      <c r="Q278" s="204"/>
      <c r="R278" s="204"/>
      <c r="S278" s="204"/>
      <c r="T278" s="204"/>
      <c r="U278" s="204"/>
      <c r="V278" s="204"/>
      <c r="W278" s="204"/>
      <c r="X278" s="201"/>
      <c r="Y278" s="3"/>
    </row>
    <row r="279" spans="1:25" s="97" customFormat="1" ht="53.25" customHeight="1">
      <c r="A279" s="99"/>
      <c r="B279" s="98" t="s">
        <v>127</v>
      </c>
      <c r="C279" s="95">
        <v>2020</v>
      </c>
      <c r="D279" s="95">
        <v>2026</v>
      </c>
      <c r="E279" s="94" t="s">
        <v>55</v>
      </c>
      <c r="F279" s="94" t="s">
        <v>55</v>
      </c>
      <c r="G279" s="94" t="s">
        <v>55</v>
      </c>
      <c r="H279" s="94" t="s">
        <v>55</v>
      </c>
      <c r="I279" s="94" t="s">
        <v>55</v>
      </c>
      <c r="J279" s="94" t="s">
        <v>55</v>
      </c>
      <c r="K279" s="94" t="s">
        <v>55</v>
      </c>
      <c r="L279" s="94" t="s">
        <v>55</v>
      </c>
      <c r="M279" s="94" t="s">
        <v>55</v>
      </c>
      <c r="N279" s="94" t="s">
        <v>55</v>
      </c>
      <c r="O279" s="94"/>
      <c r="P279" s="94"/>
      <c r="Q279" s="94"/>
      <c r="R279" s="94"/>
      <c r="S279" s="94"/>
      <c r="T279" s="94"/>
      <c r="U279" s="94"/>
      <c r="V279" s="94"/>
      <c r="W279" s="94"/>
      <c r="X279" s="94"/>
      <c r="Y279" s="3"/>
    </row>
    <row r="280" spans="1:25" s="97" customFormat="1" ht="22.15" customHeight="1">
      <c r="A280" s="99"/>
      <c r="B280" s="205" t="s">
        <v>0</v>
      </c>
      <c r="C280" s="202">
        <v>2020</v>
      </c>
      <c r="D280" s="202">
        <v>2026</v>
      </c>
      <c r="E280" s="202" t="s">
        <v>146</v>
      </c>
      <c r="F280" s="96" t="s">
        <v>36</v>
      </c>
      <c r="G280" s="95">
        <f>G281</f>
        <v>2277458.06</v>
      </c>
      <c r="H280" s="95">
        <f>H281+H282</f>
        <v>4931753.68</v>
      </c>
      <c r="I280" s="95">
        <f t="shared" ref="I280:N280" si="111">I281+I282</f>
        <v>530000</v>
      </c>
      <c r="J280" s="95">
        <f t="shared" si="111"/>
        <v>0</v>
      </c>
      <c r="K280" s="95">
        <f t="shared" si="111"/>
        <v>0</v>
      </c>
      <c r="L280" s="95">
        <f t="shared" si="111"/>
        <v>486943</v>
      </c>
      <c r="M280" s="95">
        <f t="shared" si="111"/>
        <v>486943</v>
      </c>
      <c r="N280" s="95">
        <f t="shared" si="111"/>
        <v>486943</v>
      </c>
      <c r="O280" s="202" t="s">
        <v>55</v>
      </c>
      <c r="P280" s="202" t="s">
        <v>55</v>
      </c>
      <c r="Q280" s="202" t="s">
        <v>55</v>
      </c>
      <c r="R280" s="202" t="s">
        <v>55</v>
      </c>
      <c r="S280" s="202" t="s">
        <v>55</v>
      </c>
      <c r="T280" s="202" t="s">
        <v>55</v>
      </c>
      <c r="U280" s="202" t="s">
        <v>55</v>
      </c>
      <c r="V280" s="202" t="s">
        <v>55</v>
      </c>
      <c r="W280" s="202" t="s">
        <v>55</v>
      </c>
      <c r="X280" s="199" t="s">
        <v>55</v>
      </c>
      <c r="Y280" s="3"/>
    </row>
    <row r="281" spans="1:25" s="97" customFormat="1" ht="53.25" customHeight="1">
      <c r="A281" s="99"/>
      <c r="B281" s="206"/>
      <c r="C281" s="203"/>
      <c r="D281" s="203"/>
      <c r="E281" s="203"/>
      <c r="F281" s="96" t="s">
        <v>41</v>
      </c>
      <c r="G281" s="95">
        <f>SUM(H281:N281)</f>
        <v>2277458.06</v>
      </c>
      <c r="H281" s="95">
        <f>H287+H296+H290+H293+H284</f>
        <v>286629.06</v>
      </c>
      <c r="I281" s="110">
        <f t="shared" ref="I281:N281" si="112">I287+I296+I290+I293+I284</f>
        <v>530000</v>
      </c>
      <c r="J281" s="110">
        <f t="shared" si="112"/>
        <v>0</v>
      </c>
      <c r="K281" s="110">
        <f t="shared" si="112"/>
        <v>0</v>
      </c>
      <c r="L281" s="110">
        <f t="shared" si="112"/>
        <v>486943</v>
      </c>
      <c r="M281" s="110">
        <f t="shared" si="112"/>
        <v>486943</v>
      </c>
      <c r="N281" s="110">
        <f t="shared" si="112"/>
        <v>486943</v>
      </c>
      <c r="O281" s="203"/>
      <c r="P281" s="203"/>
      <c r="Q281" s="203"/>
      <c r="R281" s="203"/>
      <c r="S281" s="203"/>
      <c r="T281" s="203"/>
      <c r="U281" s="203"/>
      <c r="V281" s="203"/>
      <c r="W281" s="203"/>
      <c r="X281" s="200"/>
      <c r="Y281" s="3"/>
    </row>
    <row r="282" spans="1:25" s="97" customFormat="1" ht="39.6" customHeight="1">
      <c r="A282" s="99"/>
      <c r="B282" s="207"/>
      <c r="C282" s="204"/>
      <c r="D282" s="204"/>
      <c r="E282" s="204"/>
      <c r="F282" s="96" t="s">
        <v>42</v>
      </c>
      <c r="G282" s="95">
        <f>SUM(H282:N282)</f>
        <v>4645124.62</v>
      </c>
      <c r="H282" s="95">
        <f>H288+H297+H291+H294+H285</f>
        <v>4645124.62</v>
      </c>
      <c r="I282" s="110">
        <f t="shared" ref="I282:N282" si="113">I288+I297+I291+I294+I285</f>
        <v>0</v>
      </c>
      <c r="J282" s="110">
        <f t="shared" si="113"/>
        <v>0</v>
      </c>
      <c r="K282" s="110">
        <f t="shared" si="113"/>
        <v>0</v>
      </c>
      <c r="L282" s="110">
        <f t="shared" si="113"/>
        <v>0</v>
      </c>
      <c r="M282" s="110">
        <f t="shared" si="113"/>
        <v>0</v>
      </c>
      <c r="N282" s="110">
        <f t="shared" si="113"/>
        <v>0</v>
      </c>
      <c r="O282" s="204"/>
      <c r="P282" s="204"/>
      <c r="Q282" s="204"/>
      <c r="R282" s="204"/>
      <c r="S282" s="204"/>
      <c r="T282" s="204"/>
      <c r="U282" s="204"/>
      <c r="V282" s="204"/>
      <c r="W282" s="204"/>
      <c r="X282" s="201"/>
      <c r="Y282" s="3"/>
    </row>
    <row r="283" spans="1:25" s="114" customFormat="1" ht="39.6" customHeight="1">
      <c r="A283" s="113"/>
      <c r="B283" s="205" t="s">
        <v>174</v>
      </c>
      <c r="C283" s="202">
        <v>2020</v>
      </c>
      <c r="D283" s="202">
        <v>2026</v>
      </c>
      <c r="E283" s="205" t="s">
        <v>146</v>
      </c>
      <c r="F283" s="111" t="s">
        <v>36</v>
      </c>
      <c r="G283" s="110">
        <f>G284+G285</f>
        <v>2020603.81</v>
      </c>
      <c r="H283" s="110">
        <f>H284+H285</f>
        <v>29774.81</v>
      </c>
      <c r="I283" s="110">
        <f t="shared" ref="I283:N283" si="114">I284+I285</f>
        <v>530000</v>
      </c>
      <c r="J283" s="110">
        <f t="shared" si="114"/>
        <v>0</v>
      </c>
      <c r="K283" s="110">
        <f t="shared" si="114"/>
        <v>0</v>
      </c>
      <c r="L283" s="110">
        <f t="shared" si="114"/>
        <v>486943</v>
      </c>
      <c r="M283" s="110">
        <f t="shared" si="114"/>
        <v>486943</v>
      </c>
      <c r="N283" s="110">
        <f t="shared" si="114"/>
        <v>486943</v>
      </c>
      <c r="O283" s="202" t="s">
        <v>171</v>
      </c>
      <c r="P283" s="202"/>
      <c r="Q283" s="202"/>
      <c r="R283" s="202">
        <v>0</v>
      </c>
      <c r="S283" s="202">
        <v>1</v>
      </c>
      <c r="T283" s="202"/>
      <c r="U283" s="202"/>
      <c r="V283" s="202"/>
      <c r="W283" s="202"/>
      <c r="X283" s="106"/>
      <c r="Y283" s="3"/>
    </row>
    <row r="284" spans="1:25" s="114" customFormat="1" ht="39.6" customHeight="1">
      <c r="A284" s="113"/>
      <c r="B284" s="206"/>
      <c r="C284" s="203"/>
      <c r="D284" s="203"/>
      <c r="E284" s="206"/>
      <c r="F284" s="111" t="s">
        <v>41</v>
      </c>
      <c r="G284" s="110">
        <f>SUM(H284:N284)</f>
        <v>2020603.81</v>
      </c>
      <c r="H284" s="110">
        <v>29774.81</v>
      </c>
      <c r="I284" s="110">
        <v>530000</v>
      </c>
      <c r="J284" s="110">
        <v>0</v>
      </c>
      <c r="K284" s="110">
        <v>0</v>
      </c>
      <c r="L284" s="110">
        <v>486943</v>
      </c>
      <c r="M284" s="110">
        <v>486943</v>
      </c>
      <c r="N284" s="110">
        <v>486943</v>
      </c>
      <c r="O284" s="203"/>
      <c r="P284" s="203"/>
      <c r="Q284" s="203"/>
      <c r="R284" s="203"/>
      <c r="S284" s="203"/>
      <c r="T284" s="203"/>
      <c r="U284" s="203"/>
      <c r="V284" s="203"/>
      <c r="W284" s="203"/>
      <c r="X284" s="106"/>
      <c r="Y284" s="3"/>
    </row>
    <row r="285" spans="1:25" s="114" customFormat="1" ht="39.6" customHeight="1">
      <c r="A285" s="113"/>
      <c r="B285" s="207"/>
      <c r="C285" s="204"/>
      <c r="D285" s="204"/>
      <c r="E285" s="207"/>
      <c r="F285" s="111" t="s">
        <v>42</v>
      </c>
      <c r="G285" s="110">
        <f>SUM(H285:N285)</f>
        <v>0</v>
      </c>
      <c r="H285" s="110">
        <v>0</v>
      </c>
      <c r="I285" s="110">
        <v>0</v>
      </c>
      <c r="J285" s="110">
        <v>0</v>
      </c>
      <c r="K285" s="110">
        <v>0</v>
      </c>
      <c r="L285" s="110">
        <v>0</v>
      </c>
      <c r="M285" s="110">
        <v>0</v>
      </c>
      <c r="N285" s="110">
        <v>0</v>
      </c>
      <c r="O285" s="204"/>
      <c r="P285" s="204"/>
      <c r="Q285" s="204"/>
      <c r="R285" s="204"/>
      <c r="S285" s="204"/>
      <c r="T285" s="204"/>
      <c r="U285" s="204"/>
      <c r="V285" s="204"/>
      <c r="W285" s="204"/>
      <c r="X285" s="106"/>
      <c r="Y285" s="3"/>
    </row>
    <row r="286" spans="1:25" s="97" customFormat="1" ht="53.25" customHeight="1">
      <c r="A286" s="113"/>
      <c r="B286" s="216" t="s">
        <v>182</v>
      </c>
      <c r="C286" s="202">
        <v>2020</v>
      </c>
      <c r="D286" s="202">
        <v>2026</v>
      </c>
      <c r="E286" s="205" t="s">
        <v>146</v>
      </c>
      <c r="F286" s="111" t="s">
        <v>36</v>
      </c>
      <c r="G286" s="110">
        <f>G287+G288</f>
        <v>4889604.87</v>
      </c>
      <c r="H286" s="110">
        <f>H287+H288</f>
        <v>4889604.87</v>
      </c>
      <c r="I286" s="110">
        <f t="shared" ref="I286:N286" si="115">I287+I288</f>
        <v>0</v>
      </c>
      <c r="J286" s="110">
        <f t="shared" si="115"/>
        <v>0</v>
      </c>
      <c r="K286" s="110">
        <f t="shared" si="115"/>
        <v>0</v>
      </c>
      <c r="L286" s="110">
        <f t="shared" si="115"/>
        <v>0</v>
      </c>
      <c r="M286" s="110">
        <f t="shared" si="115"/>
        <v>0</v>
      </c>
      <c r="N286" s="110">
        <f t="shared" si="115"/>
        <v>0</v>
      </c>
      <c r="O286" s="202" t="s">
        <v>168</v>
      </c>
      <c r="P286" s="202" t="s">
        <v>148</v>
      </c>
      <c r="Q286" s="202">
        <f>SUM(R286:X288)</f>
        <v>3.49</v>
      </c>
      <c r="R286" s="202">
        <v>3.49</v>
      </c>
      <c r="S286" s="202"/>
      <c r="T286" s="202"/>
      <c r="U286" s="202"/>
      <c r="V286" s="202"/>
      <c r="W286" s="202"/>
      <c r="X286" s="199"/>
      <c r="Y286" s="3"/>
    </row>
    <row r="287" spans="1:25" s="97" customFormat="1" ht="53.25" customHeight="1">
      <c r="A287" s="113"/>
      <c r="B287" s="208"/>
      <c r="C287" s="203"/>
      <c r="D287" s="203"/>
      <c r="E287" s="206"/>
      <c r="F287" s="111" t="s">
        <v>41</v>
      </c>
      <c r="G287" s="110">
        <f>SUM(H287:N287)</f>
        <v>244480.25</v>
      </c>
      <c r="H287" s="110">
        <v>244480.25</v>
      </c>
      <c r="I287" s="110">
        <v>0</v>
      </c>
      <c r="J287" s="110">
        <v>0</v>
      </c>
      <c r="K287" s="110">
        <v>0</v>
      </c>
      <c r="L287" s="110">
        <v>0</v>
      </c>
      <c r="M287" s="110">
        <v>0</v>
      </c>
      <c r="N287" s="110">
        <v>0</v>
      </c>
      <c r="O287" s="203"/>
      <c r="P287" s="203"/>
      <c r="Q287" s="203"/>
      <c r="R287" s="203"/>
      <c r="S287" s="203"/>
      <c r="T287" s="203"/>
      <c r="U287" s="203"/>
      <c r="V287" s="203"/>
      <c r="W287" s="203"/>
      <c r="X287" s="200"/>
      <c r="Y287" s="3"/>
    </row>
    <row r="288" spans="1:25" s="97" customFormat="1" ht="53.25" customHeight="1">
      <c r="A288" s="113"/>
      <c r="B288" s="209"/>
      <c r="C288" s="204"/>
      <c r="D288" s="204"/>
      <c r="E288" s="207"/>
      <c r="F288" s="111" t="s">
        <v>42</v>
      </c>
      <c r="G288" s="110">
        <f>SUM(H288:N288)</f>
        <v>4645124.62</v>
      </c>
      <c r="H288" s="110">
        <v>4645124.62</v>
      </c>
      <c r="I288" s="110">
        <v>0</v>
      </c>
      <c r="J288" s="110">
        <v>0</v>
      </c>
      <c r="K288" s="110">
        <v>0</v>
      </c>
      <c r="L288" s="110">
        <v>0</v>
      </c>
      <c r="M288" s="110">
        <v>0</v>
      </c>
      <c r="N288" s="110">
        <v>0</v>
      </c>
      <c r="O288" s="204"/>
      <c r="P288" s="204"/>
      <c r="Q288" s="204"/>
      <c r="R288" s="204"/>
      <c r="S288" s="204"/>
      <c r="T288" s="204"/>
      <c r="U288" s="204"/>
      <c r="V288" s="204"/>
      <c r="W288" s="204"/>
      <c r="X288" s="201"/>
      <c r="Y288" s="3"/>
    </row>
    <row r="289" spans="1:25" s="105" customFormat="1" ht="53.25" customHeight="1">
      <c r="A289" s="102"/>
      <c r="B289" s="216" t="s">
        <v>183</v>
      </c>
      <c r="C289" s="210">
        <v>2020</v>
      </c>
      <c r="D289" s="202">
        <v>2026</v>
      </c>
      <c r="E289" s="211" t="s">
        <v>146</v>
      </c>
      <c r="F289" s="104" t="s">
        <v>36</v>
      </c>
      <c r="G289" s="103">
        <f>G290+G291</f>
        <v>12374</v>
      </c>
      <c r="H289" s="103">
        <f>H290+H291</f>
        <v>12374</v>
      </c>
      <c r="I289" s="103">
        <f t="shared" ref="I289:N289" si="116">I290+I291</f>
        <v>0</v>
      </c>
      <c r="J289" s="103">
        <f t="shared" si="116"/>
        <v>0</v>
      </c>
      <c r="K289" s="103">
        <f t="shared" si="116"/>
        <v>0</v>
      </c>
      <c r="L289" s="103">
        <f t="shared" si="116"/>
        <v>0</v>
      </c>
      <c r="M289" s="103">
        <f t="shared" si="116"/>
        <v>0</v>
      </c>
      <c r="N289" s="103">
        <f t="shared" si="116"/>
        <v>0</v>
      </c>
      <c r="O289" s="210" t="s">
        <v>169</v>
      </c>
      <c r="P289" s="202" t="s">
        <v>102</v>
      </c>
      <c r="Q289" s="202">
        <v>1</v>
      </c>
      <c r="R289" s="202">
        <v>1</v>
      </c>
      <c r="S289" s="202"/>
      <c r="T289" s="202"/>
      <c r="U289" s="202"/>
      <c r="V289" s="202"/>
      <c r="W289" s="202"/>
      <c r="X289" s="202"/>
      <c r="Y289" s="3"/>
    </row>
    <row r="290" spans="1:25" s="105" customFormat="1" ht="53.25" customHeight="1">
      <c r="A290" s="102"/>
      <c r="B290" s="208"/>
      <c r="C290" s="210"/>
      <c r="D290" s="203"/>
      <c r="E290" s="211"/>
      <c r="F290" s="104" t="s">
        <v>41</v>
      </c>
      <c r="G290" s="103">
        <f>SUM(H290:N290)</f>
        <v>12374</v>
      </c>
      <c r="H290" s="110">
        <v>12374</v>
      </c>
      <c r="I290" s="103">
        <v>0</v>
      </c>
      <c r="J290" s="103">
        <v>0</v>
      </c>
      <c r="K290" s="103">
        <v>0</v>
      </c>
      <c r="L290" s="103">
        <v>0</v>
      </c>
      <c r="M290" s="103">
        <v>0</v>
      </c>
      <c r="N290" s="103">
        <v>0</v>
      </c>
      <c r="O290" s="210"/>
      <c r="P290" s="203"/>
      <c r="Q290" s="203"/>
      <c r="R290" s="203"/>
      <c r="S290" s="203"/>
      <c r="T290" s="203"/>
      <c r="U290" s="203"/>
      <c r="V290" s="203"/>
      <c r="W290" s="203"/>
      <c r="X290" s="203"/>
      <c r="Y290" s="3"/>
    </row>
    <row r="291" spans="1:25" s="105" customFormat="1" ht="53.25" customHeight="1">
      <c r="A291" s="102"/>
      <c r="B291" s="209"/>
      <c r="C291" s="210"/>
      <c r="D291" s="204"/>
      <c r="E291" s="211"/>
      <c r="F291" s="104" t="s">
        <v>42</v>
      </c>
      <c r="G291" s="103">
        <f>SUM(H291:N291)</f>
        <v>0</v>
      </c>
      <c r="H291" s="103">
        <v>0</v>
      </c>
      <c r="I291" s="103">
        <v>0</v>
      </c>
      <c r="J291" s="103">
        <v>0</v>
      </c>
      <c r="K291" s="103">
        <v>0</v>
      </c>
      <c r="L291" s="103">
        <v>0</v>
      </c>
      <c r="M291" s="103">
        <v>0</v>
      </c>
      <c r="N291" s="103">
        <v>0</v>
      </c>
      <c r="O291" s="210"/>
      <c r="P291" s="204"/>
      <c r="Q291" s="204"/>
      <c r="R291" s="204"/>
      <c r="S291" s="204"/>
      <c r="T291" s="204"/>
      <c r="U291" s="204"/>
      <c r="V291" s="204"/>
      <c r="W291" s="204"/>
      <c r="X291" s="204"/>
      <c r="Y291" s="3"/>
    </row>
    <row r="292" spans="1:25" s="105" customFormat="1" ht="53.25" customHeight="1">
      <c r="A292" s="102"/>
      <c r="B292" s="216" t="s">
        <v>184</v>
      </c>
      <c r="C292" s="210">
        <v>2020</v>
      </c>
      <c r="D292" s="202">
        <v>2026</v>
      </c>
      <c r="E292" s="211" t="s">
        <v>146</v>
      </c>
      <c r="F292" s="104" t="s">
        <v>36</v>
      </c>
      <c r="G292" s="103">
        <f>G293+G294</f>
        <v>0</v>
      </c>
      <c r="H292" s="103">
        <f>H293+H294</f>
        <v>0</v>
      </c>
      <c r="I292" s="103">
        <f t="shared" ref="I292:N292" si="117">I293+I294</f>
        <v>0</v>
      </c>
      <c r="J292" s="103">
        <f t="shared" si="117"/>
        <v>0</v>
      </c>
      <c r="K292" s="103">
        <f t="shared" si="117"/>
        <v>0</v>
      </c>
      <c r="L292" s="103">
        <f t="shared" si="117"/>
        <v>0</v>
      </c>
      <c r="M292" s="103">
        <f t="shared" si="117"/>
        <v>0</v>
      </c>
      <c r="N292" s="103">
        <f t="shared" si="117"/>
        <v>0</v>
      </c>
      <c r="O292" s="210" t="s">
        <v>170</v>
      </c>
      <c r="P292" s="202" t="s">
        <v>102</v>
      </c>
      <c r="Q292" s="202"/>
      <c r="R292" s="202"/>
      <c r="S292" s="202"/>
      <c r="T292" s="202"/>
      <c r="U292" s="202"/>
      <c r="V292" s="202"/>
      <c r="W292" s="202"/>
      <c r="X292" s="202"/>
      <c r="Y292" s="3"/>
    </row>
    <row r="293" spans="1:25" s="105" customFormat="1" ht="53.25" customHeight="1">
      <c r="A293" s="102"/>
      <c r="B293" s="208"/>
      <c r="C293" s="210"/>
      <c r="D293" s="203"/>
      <c r="E293" s="211"/>
      <c r="F293" s="104" t="s">
        <v>41</v>
      </c>
      <c r="G293" s="103">
        <f>SUM(H293:N293)</f>
        <v>0</v>
      </c>
      <c r="H293" s="110">
        <v>0</v>
      </c>
      <c r="I293" s="103">
        <v>0</v>
      </c>
      <c r="J293" s="103">
        <v>0</v>
      </c>
      <c r="K293" s="103">
        <v>0</v>
      </c>
      <c r="L293" s="103">
        <v>0</v>
      </c>
      <c r="M293" s="103">
        <v>0</v>
      </c>
      <c r="N293" s="103">
        <v>0</v>
      </c>
      <c r="O293" s="210"/>
      <c r="P293" s="203"/>
      <c r="Q293" s="203"/>
      <c r="R293" s="203"/>
      <c r="S293" s="203"/>
      <c r="T293" s="203"/>
      <c r="U293" s="203"/>
      <c r="V293" s="203"/>
      <c r="W293" s="203"/>
      <c r="X293" s="203"/>
      <c r="Y293" s="3"/>
    </row>
    <row r="294" spans="1:25" s="105" customFormat="1" ht="53.25" customHeight="1">
      <c r="A294" s="102"/>
      <c r="B294" s="209"/>
      <c r="C294" s="210"/>
      <c r="D294" s="204"/>
      <c r="E294" s="211"/>
      <c r="F294" s="104" t="s">
        <v>42</v>
      </c>
      <c r="G294" s="103">
        <f>SUM(H294:N294)</f>
        <v>0</v>
      </c>
      <c r="H294" s="103">
        <v>0</v>
      </c>
      <c r="I294" s="103">
        <v>0</v>
      </c>
      <c r="J294" s="103">
        <v>0</v>
      </c>
      <c r="K294" s="103">
        <v>0</v>
      </c>
      <c r="L294" s="103">
        <v>0</v>
      </c>
      <c r="M294" s="103">
        <v>0</v>
      </c>
      <c r="N294" s="103">
        <v>0</v>
      </c>
      <c r="O294" s="210"/>
      <c r="P294" s="204"/>
      <c r="Q294" s="204"/>
      <c r="R294" s="204"/>
      <c r="S294" s="204"/>
      <c r="T294" s="204"/>
      <c r="U294" s="204"/>
      <c r="V294" s="204"/>
      <c r="W294" s="204"/>
      <c r="X294" s="204"/>
      <c r="Y294" s="3"/>
    </row>
    <row r="295" spans="1:25" s="97" customFormat="1" ht="53.25" customHeight="1">
      <c r="A295" s="99"/>
      <c r="B295" s="216" t="s">
        <v>175</v>
      </c>
      <c r="C295" s="210">
        <v>2020</v>
      </c>
      <c r="D295" s="210">
        <v>2026</v>
      </c>
      <c r="E295" s="211" t="s">
        <v>146</v>
      </c>
      <c r="F295" s="96" t="s">
        <v>36</v>
      </c>
      <c r="G295" s="95">
        <f>G296+G297</f>
        <v>0</v>
      </c>
      <c r="H295" s="95">
        <f>H296+H297</f>
        <v>0</v>
      </c>
      <c r="I295" s="95">
        <f t="shared" ref="I295:N295" si="118">I296+I297</f>
        <v>0</v>
      </c>
      <c r="J295" s="95">
        <f t="shared" si="118"/>
        <v>0</v>
      </c>
      <c r="K295" s="95">
        <f t="shared" si="118"/>
        <v>0</v>
      </c>
      <c r="L295" s="95">
        <f t="shared" si="118"/>
        <v>0</v>
      </c>
      <c r="M295" s="95">
        <f t="shared" si="118"/>
        <v>0</v>
      </c>
      <c r="N295" s="95">
        <f t="shared" si="118"/>
        <v>0</v>
      </c>
      <c r="O295" s="202" t="s">
        <v>171</v>
      </c>
      <c r="P295" s="202" t="s">
        <v>102</v>
      </c>
      <c r="Q295" s="202"/>
      <c r="R295" s="202"/>
      <c r="S295" s="202"/>
      <c r="T295" s="202"/>
      <c r="U295" s="202"/>
      <c r="V295" s="202"/>
      <c r="W295" s="202"/>
      <c r="X295" s="199"/>
      <c r="Y295" s="3"/>
    </row>
    <row r="296" spans="1:25" s="97" customFormat="1" ht="53.25" customHeight="1">
      <c r="A296" s="99"/>
      <c r="B296" s="208"/>
      <c r="C296" s="210"/>
      <c r="D296" s="210"/>
      <c r="E296" s="211"/>
      <c r="F296" s="96" t="s">
        <v>41</v>
      </c>
      <c r="G296" s="95">
        <f>SUM(H296:N296)</f>
        <v>0</v>
      </c>
      <c r="H296" s="110">
        <v>0</v>
      </c>
      <c r="I296" s="95">
        <v>0</v>
      </c>
      <c r="J296" s="95">
        <v>0</v>
      </c>
      <c r="K296" s="95">
        <v>0</v>
      </c>
      <c r="L296" s="95">
        <v>0</v>
      </c>
      <c r="M296" s="95">
        <v>0</v>
      </c>
      <c r="N296" s="95">
        <v>0</v>
      </c>
      <c r="O296" s="203"/>
      <c r="P296" s="203"/>
      <c r="Q296" s="203"/>
      <c r="R296" s="203"/>
      <c r="S296" s="203"/>
      <c r="T296" s="203"/>
      <c r="U296" s="203"/>
      <c r="V296" s="203"/>
      <c r="W296" s="203"/>
      <c r="X296" s="200"/>
      <c r="Y296" s="3"/>
    </row>
    <row r="297" spans="1:25" s="97" customFormat="1" ht="53.25" customHeight="1">
      <c r="A297" s="99"/>
      <c r="B297" s="209"/>
      <c r="C297" s="210"/>
      <c r="D297" s="210"/>
      <c r="E297" s="211"/>
      <c r="F297" s="96" t="s">
        <v>42</v>
      </c>
      <c r="G297" s="95">
        <f>SUM(H297:N297)</f>
        <v>0</v>
      </c>
      <c r="H297" s="95">
        <v>0</v>
      </c>
      <c r="I297" s="95">
        <v>0</v>
      </c>
      <c r="J297" s="95">
        <v>0</v>
      </c>
      <c r="K297" s="95">
        <v>0</v>
      </c>
      <c r="L297" s="95">
        <v>0</v>
      </c>
      <c r="M297" s="95">
        <v>0</v>
      </c>
      <c r="N297" s="95">
        <v>0</v>
      </c>
      <c r="O297" s="204"/>
      <c r="P297" s="204"/>
      <c r="Q297" s="204"/>
      <c r="R297" s="204"/>
      <c r="S297" s="204"/>
      <c r="T297" s="204"/>
      <c r="U297" s="204"/>
      <c r="V297" s="204"/>
      <c r="W297" s="204"/>
      <c r="X297" s="201"/>
      <c r="Y297" s="3"/>
    </row>
    <row r="298" spans="1:25" s="97" customFormat="1" ht="42.6" customHeight="1">
      <c r="A298" s="99"/>
      <c r="B298" s="98" t="s">
        <v>163</v>
      </c>
      <c r="C298" s="94">
        <v>2020</v>
      </c>
      <c r="D298" s="94">
        <v>2026</v>
      </c>
      <c r="E298" s="94" t="s">
        <v>55</v>
      </c>
      <c r="F298" s="94" t="s">
        <v>55</v>
      </c>
      <c r="G298" s="94" t="s">
        <v>55</v>
      </c>
      <c r="H298" s="94" t="s">
        <v>55</v>
      </c>
      <c r="I298" s="94" t="s">
        <v>55</v>
      </c>
      <c r="J298" s="94" t="s">
        <v>55</v>
      </c>
      <c r="K298" s="94" t="s">
        <v>55</v>
      </c>
      <c r="L298" s="94" t="s">
        <v>55</v>
      </c>
      <c r="M298" s="94" t="s">
        <v>55</v>
      </c>
      <c r="N298" s="94" t="s">
        <v>55</v>
      </c>
      <c r="O298" s="94" t="s">
        <v>55</v>
      </c>
      <c r="P298" s="94" t="s">
        <v>55</v>
      </c>
      <c r="Q298" s="94" t="s">
        <v>55</v>
      </c>
      <c r="R298" s="94" t="s">
        <v>55</v>
      </c>
      <c r="S298" s="94" t="s">
        <v>55</v>
      </c>
      <c r="T298" s="94" t="s">
        <v>55</v>
      </c>
      <c r="U298" s="94" t="s">
        <v>55</v>
      </c>
      <c r="V298" s="94" t="s">
        <v>55</v>
      </c>
      <c r="W298" s="94" t="s">
        <v>55</v>
      </c>
      <c r="X298" s="94" t="s">
        <v>55</v>
      </c>
      <c r="Y298" s="3"/>
    </row>
    <row r="299" spans="1:25" s="97" customFormat="1" ht="22.15" customHeight="1">
      <c r="A299" s="99"/>
      <c r="B299" s="205" t="s">
        <v>161</v>
      </c>
      <c r="C299" s="202">
        <v>2020</v>
      </c>
      <c r="D299" s="202">
        <v>2026</v>
      </c>
      <c r="E299" s="202" t="s">
        <v>146</v>
      </c>
      <c r="F299" s="96" t="s">
        <v>36</v>
      </c>
      <c r="G299" s="95">
        <f>G300</f>
        <v>3443247</v>
      </c>
      <c r="H299" s="95">
        <f>H300+H301</f>
        <v>2207135</v>
      </c>
      <c r="I299" s="95">
        <f t="shared" ref="I299:N299" si="119">I300+I301</f>
        <v>970000</v>
      </c>
      <c r="J299" s="95">
        <f t="shared" si="119"/>
        <v>600000</v>
      </c>
      <c r="K299" s="95">
        <f t="shared" si="119"/>
        <v>600000</v>
      </c>
      <c r="L299" s="95">
        <f t="shared" si="119"/>
        <v>0</v>
      </c>
      <c r="M299" s="95">
        <f t="shared" si="119"/>
        <v>0</v>
      </c>
      <c r="N299" s="95">
        <f t="shared" si="119"/>
        <v>0</v>
      </c>
      <c r="O299" s="202" t="s">
        <v>55</v>
      </c>
      <c r="P299" s="202" t="s">
        <v>55</v>
      </c>
      <c r="Q299" s="202" t="s">
        <v>55</v>
      </c>
      <c r="R299" s="202" t="s">
        <v>55</v>
      </c>
      <c r="S299" s="202" t="s">
        <v>55</v>
      </c>
      <c r="T299" s="202" t="s">
        <v>55</v>
      </c>
      <c r="U299" s="202" t="s">
        <v>55</v>
      </c>
      <c r="V299" s="202" t="s">
        <v>55</v>
      </c>
      <c r="W299" s="202" t="s">
        <v>55</v>
      </c>
      <c r="X299" s="199" t="s">
        <v>55</v>
      </c>
      <c r="Y299" s="3"/>
    </row>
    <row r="300" spans="1:25" s="97" customFormat="1" ht="67.900000000000006" customHeight="1">
      <c r="A300" s="99"/>
      <c r="B300" s="206"/>
      <c r="C300" s="203"/>
      <c r="D300" s="203"/>
      <c r="E300" s="203"/>
      <c r="F300" s="96" t="s">
        <v>41</v>
      </c>
      <c r="G300" s="95">
        <f>SUM(H300:N300)</f>
        <v>3443247</v>
      </c>
      <c r="H300" s="95">
        <f>H303+H312+H306+H309</f>
        <v>1273247</v>
      </c>
      <c r="I300" s="120">
        <f t="shared" ref="I300:N300" si="120">I303+I312+I306+I309</f>
        <v>970000</v>
      </c>
      <c r="J300" s="120">
        <f t="shared" si="120"/>
        <v>600000</v>
      </c>
      <c r="K300" s="120">
        <f t="shared" si="120"/>
        <v>600000</v>
      </c>
      <c r="L300" s="120">
        <f t="shared" si="120"/>
        <v>0</v>
      </c>
      <c r="M300" s="120">
        <f t="shared" si="120"/>
        <v>0</v>
      </c>
      <c r="N300" s="120">
        <f t="shared" si="120"/>
        <v>0</v>
      </c>
      <c r="O300" s="203"/>
      <c r="P300" s="203"/>
      <c r="Q300" s="203"/>
      <c r="R300" s="203"/>
      <c r="S300" s="203"/>
      <c r="T300" s="203"/>
      <c r="U300" s="203"/>
      <c r="V300" s="203"/>
      <c r="W300" s="203"/>
      <c r="X300" s="200"/>
      <c r="Y300" s="3"/>
    </row>
    <row r="301" spans="1:25" s="97" customFormat="1" ht="53.25" customHeight="1">
      <c r="A301" s="99"/>
      <c r="B301" s="207"/>
      <c r="C301" s="204"/>
      <c r="D301" s="204"/>
      <c r="E301" s="204"/>
      <c r="F301" s="96" t="s">
        <v>42</v>
      </c>
      <c r="G301" s="95">
        <f>SUM(H301:N301)</f>
        <v>933888</v>
      </c>
      <c r="H301" s="95">
        <f>H304+H313+H307+H310</f>
        <v>933888</v>
      </c>
      <c r="I301" s="120">
        <f t="shared" ref="I301:N301" si="121">I304+I313+I307+I310</f>
        <v>0</v>
      </c>
      <c r="J301" s="120">
        <f t="shared" si="121"/>
        <v>0</v>
      </c>
      <c r="K301" s="120">
        <f t="shared" si="121"/>
        <v>0</v>
      </c>
      <c r="L301" s="120">
        <f t="shared" si="121"/>
        <v>0</v>
      </c>
      <c r="M301" s="120">
        <f t="shared" si="121"/>
        <v>0</v>
      </c>
      <c r="N301" s="120">
        <f t="shared" si="121"/>
        <v>0</v>
      </c>
      <c r="O301" s="204"/>
      <c r="P301" s="204"/>
      <c r="Q301" s="204"/>
      <c r="R301" s="204"/>
      <c r="S301" s="204"/>
      <c r="T301" s="204"/>
      <c r="U301" s="204"/>
      <c r="V301" s="204"/>
      <c r="W301" s="204"/>
      <c r="X301" s="201"/>
      <c r="Y301" s="3"/>
    </row>
    <row r="302" spans="1:25" s="97" customFormat="1" ht="53.25" customHeight="1">
      <c r="A302" s="99"/>
      <c r="B302" s="216" t="s">
        <v>187</v>
      </c>
      <c r="C302" s="210">
        <v>2020</v>
      </c>
      <c r="D302" s="210">
        <v>2026</v>
      </c>
      <c r="E302" s="211" t="s">
        <v>146</v>
      </c>
      <c r="F302" s="96" t="s">
        <v>36</v>
      </c>
      <c r="G302" s="95">
        <f>G303+G304</f>
        <v>2800000</v>
      </c>
      <c r="H302" s="95">
        <f>H303+H304</f>
        <v>1000000</v>
      </c>
      <c r="I302" s="95">
        <f t="shared" ref="I302:N302" si="122">I303+I304</f>
        <v>600000</v>
      </c>
      <c r="J302" s="95">
        <f t="shared" si="122"/>
        <v>600000</v>
      </c>
      <c r="K302" s="95">
        <f t="shared" si="122"/>
        <v>600000</v>
      </c>
      <c r="L302" s="95">
        <f t="shared" si="122"/>
        <v>0</v>
      </c>
      <c r="M302" s="95">
        <f t="shared" si="122"/>
        <v>0</v>
      </c>
      <c r="N302" s="95">
        <f t="shared" si="122"/>
        <v>0</v>
      </c>
      <c r="O302" s="202" t="s">
        <v>142</v>
      </c>
      <c r="P302" s="202" t="s">
        <v>96</v>
      </c>
      <c r="Q302" s="202" t="s">
        <v>55</v>
      </c>
      <c r="R302" s="202">
        <v>100</v>
      </c>
      <c r="S302" s="202">
        <v>100</v>
      </c>
      <c r="T302" s="202">
        <v>100</v>
      </c>
      <c r="U302" s="202">
        <v>100</v>
      </c>
      <c r="V302" s="202"/>
      <c r="W302" s="202"/>
      <c r="X302" s="199"/>
      <c r="Y302" s="3"/>
    </row>
    <row r="303" spans="1:25" s="97" customFormat="1" ht="53.25" customHeight="1">
      <c r="A303" s="99"/>
      <c r="B303" s="208"/>
      <c r="C303" s="210"/>
      <c r="D303" s="210"/>
      <c r="E303" s="211"/>
      <c r="F303" s="96" t="s">
        <v>41</v>
      </c>
      <c r="G303" s="95">
        <f>SUM(H303:N303)</f>
        <v>2800000</v>
      </c>
      <c r="H303" s="95">
        <v>1000000</v>
      </c>
      <c r="I303" s="95">
        <v>600000</v>
      </c>
      <c r="J303" s="95">
        <v>600000</v>
      </c>
      <c r="K303" s="95">
        <v>600000</v>
      </c>
      <c r="L303" s="95">
        <v>0</v>
      </c>
      <c r="M303" s="95">
        <v>0</v>
      </c>
      <c r="N303" s="95">
        <v>0</v>
      </c>
      <c r="O303" s="203"/>
      <c r="P303" s="203"/>
      <c r="Q303" s="203"/>
      <c r="R303" s="203"/>
      <c r="S303" s="203"/>
      <c r="T303" s="203"/>
      <c r="U303" s="203"/>
      <c r="V303" s="203"/>
      <c r="W303" s="203"/>
      <c r="X303" s="200"/>
      <c r="Y303" s="3"/>
    </row>
    <row r="304" spans="1:25" s="97" customFormat="1" ht="53.25" customHeight="1">
      <c r="A304" s="99"/>
      <c r="B304" s="209"/>
      <c r="C304" s="210"/>
      <c r="D304" s="210"/>
      <c r="E304" s="211"/>
      <c r="F304" s="96" t="s">
        <v>42</v>
      </c>
      <c r="G304" s="95">
        <f>SUM(H304:N304)</f>
        <v>0</v>
      </c>
      <c r="H304" s="95">
        <v>0</v>
      </c>
      <c r="I304" s="95">
        <v>0</v>
      </c>
      <c r="J304" s="95">
        <v>0</v>
      </c>
      <c r="K304" s="95">
        <v>0</v>
      </c>
      <c r="L304" s="95">
        <v>0</v>
      </c>
      <c r="M304" s="95">
        <v>0</v>
      </c>
      <c r="N304" s="95">
        <v>0</v>
      </c>
      <c r="O304" s="204"/>
      <c r="P304" s="204"/>
      <c r="Q304" s="204"/>
      <c r="R304" s="204"/>
      <c r="S304" s="204"/>
      <c r="T304" s="204"/>
      <c r="U304" s="204"/>
      <c r="V304" s="204"/>
      <c r="W304" s="204"/>
      <c r="X304" s="201"/>
      <c r="Y304" s="3"/>
    </row>
    <row r="305" spans="1:25" s="114" customFormat="1" ht="53.25" customHeight="1">
      <c r="A305" s="113"/>
      <c r="B305" s="216" t="s">
        <v>193</v>
      </c>
      <c r="C305" s="210">
        <v>2020</v>
      </c>
      <c r="D305" s="210">
        <v>2026</v>
      </c>
      <c r="E305" s="211" t="s">
        <v>146</v>
      </c>
      <c r="F305" s="111" t="s">
        <v>36</v>
      </c>
      <c r="G305" s="110">
        <f>G306+G307</f>
        <v>574095</v>
      </c>
      <c r="H305" s="110">
        <f>H306+H307</f>
        <v>224095</v>
      </c>
      <c r="I305" s="110">
        <f t="shared" ref="I305:N305" si="123">I306+I307</f>
        <v>350000</v>
      </c>
      <c r="J305" s="110">
        <f t="shared" si="123"/>
        <v>0</v>
      </c>
      <c r="K305" s="110">
        <f t="shared" si="123"/>
        <v>0</v>
      </c>
      <c r="L305" s="110">
        <f t="shared" si="123"/>
        <v>0</v>
      </c>
      <c r="M305" s="110">
        <f t="shared" si="123"/>
        <v>0</v>
      </c>
      <c r="N305" s="110">
        <f t="shared" si="123"/>
        <v>0</v>
      </c>
      <c r="O305" s="202" t="s">
        <v>142</v>
      </c>
      <c r="P305" s="202" t="s">
        <v>96</v>
      </c>
      <c r="Q305" s="202" t="s">
        <v>55</v>
      </c>
      <c r="R305" s="202">
        <v>100</v>
      </c>
      <c r="S305" s="202"/>
      <c r="T305" s="202"/>
      <c r="U305" s="202"/>
      <c r="V305" s="202"/>
      <c r="W305" s="202"/>
      <c r="X305" s="199"/>
      <c r="Y305" s="3"/>
    </row>
    <row r="306" spans="1:25" s="114" customFormat="1" ht="53.25" customHeight="1">
      <c r="A306" s="113"/>
      <c r="B306" s="208"/>
      <c r="C306" s="210"/>
      <c r="D306" s="210"/>
      <c r="E306" s="211"/>
      <c r="F306" s="111" t="s">
        <v>41</v>
      </c>
      <c r="G306" s="110">
        <f>SUM(H306:N306)</f>
        <v>574095</v>
      </c>
      <c r="H306" s="110">
        <v>224095</v>
      </c>
      <c r="I306" s="110">
        <v>350000</v>
      </c>
      <c r="J306" s="110">
        <v>0</v>
      </c>
      <c r="K306" s="110">
        <v>0</v>
      </c>
      <c r="L306" s="110">
        <v>0</v>
      </c>
      <c r="M306" s="110">
        <v>0</v>
      </c>
      <c r="N306" s="110">
        <v>0</v>
      </c>
      <c r="O306" s="203"/>
      <c r="P306" s="203"/>
      <c r="Q306" s="203"/>
      <c r="R306" s="203"/>
      <c r="S306" s="203"/>
      <c r="T306" s="203"/>
      <c r="U306" s="203"/>
      <c r="V306" s="203"/>
      <c r="W306" s="203"/>
      <c r="X306" s="200"/>
      <c r="Y306" s="3"/>
    </row>
    <row r="307" spans="1:25" s="114" customFormat="1" ht="53.25" customHeight="1">
      <c r="A307" s="113"/>
      <c r="B307" s="209"/>
      <c r="C307" s="210"/>
      <c r="D307" s="210"/>
      <c r="E307" s="211"/>
      <c r="F307" s="111" t="s">
        <v>42</v>
      </c>
      <c r="G307" s="110">
        <f>SUM(H307:N307)</f>
        <v>0</v>
      </c>
      <c r="H307" s="110">
        <v>0</v>
      </c>
      <c r="I307" s="110">
        <v>0</v>
      </c>
      <c r="J307" s="110">
        <v>0</v>
      </c>
      <c r="K307" s="110">
        <v>0</v>
      </c>
      <c r="L307" s="110">
        <v>0</v>
      </c>
      <c r="M307" s="110">
        <v>0</v>
      </c>
      <c r="N307" s="110">
        <v>0</v>
      </c>
      <c r="O307" s="204"/>
      <c r="P307" s="204"/>
      <c r="Q307" s="204"/>
      <c r="R307" s="204"/>
      <c r="S307" s="204"/>
      <c r="T307" s="204"/>
      <c r="U307" s="204"/>
      <c r="V307" s="204"/>
      <c r="W307" s="204"/>
      <c r="X307" s="201"/>
      <c r="Y307" s="3"/>
    </row>
    <row r="308" spans="1:25" s="123" customFormat="1" ht="53.25" customHeight="1">
      <c r="A308" s="122"/>
      <c r="B308" s="216" t="s">
        <v>188</v>
      </c>
      <c r="C308" s="210">
        <v>2020</v>
      </c>
      <c r="D308" s="210">
        <v>2026</v>
      </c>
      <c r="E308" s="211" t="s">
        <v>146</v>
      </c>
      <c r="F308" s="121" t="s">
        <v>36</v>
      </c>
      <c r="G308" s="120">
        <f>G309+G310</f>
        <v>983040</v>
      </c>
      <c r="H308" s="120">
        <f>H309+H310</f>
        <v>983040</v>
      </c>
      <c r="I308" s="120">
        <f t="shared" ref="I308:N308" si="124">I309+I310</f>
        <v>0</v>
      </c>
      <c r="J308" s="120">
        <f t="shared" si="124"/>
        <v>0</v>
      </c>
      <c r="K308" s="120">
        <f t="shared" si="124"/>
        <v>0</v>
      </c>
      <c r="L308" s="120">
        <f t="shared" si="124"/>
        <v>0</v>
      </c>
      <c r="M308" s="120">
        <f t="shared" si="124"/>
        <v>0</v>
      </c>
      <c r="N308" s="120">
        <f t="shared" si="124"/>
        <v>0</v>
      </c>
      <c r="O308" s="210" t="s">
        <v>194</v>
      </c>
      <c r="P308" s="210" t="s">
        <v>96</v>
      </c>
      <c r="Q308" s="329">
        <v>100</v>
      </c>
      <c r="R308" s="329">
        <v>100</v>
      </c>
      <c r="S308" s="202"/>
      <c r="T308" s="202"/>
      <c r="U308" s="202"/>
      <c r="V308" s="202"/>
      <c r="W308" s="202"/>
      <c r="X308" s="199"/>
      <c r="Y308" s="3"/>
    </row>
    <row r="309" spans="1:25" s="123" customFormat="1" ht="53.25" customHeight="1">
      <c r="A309" s="122"/>
      <c r="B309" s="208"/>
      <c r="C309" s="210"/>
      <c r="D309" s="210"/>
      <c r="E309" s="211"/>
      <c r="F309" s="121" t="s">
        <v>41</v>
      </c>
      <c r="G309" s="120">
        <f>SUM(H309:N309)</f>
        <v>49152</v>
      </c>
      <c r="H309" s="120">
        <v>49152</v>
      </c>
      <c r="I309" s="120">
        <v>0</v>
      </c>
      <c r="J309" s="120">
        <v>0</v>
      </c>
      <c r="K309" s="120">
        <v>0</v>
      </c>
      <c r="L309" s="120">
        <v>0</v>
      </c>
      <c r="M309" s="120">
        <v>0</v>
      </c>
      <c r="N309" s="120">
        <v>0</v>
      </c>
      <c r="O309" s="210"/>
      <c r="P309" s="210"/>
      <c r="Q309" s="329"/>
      <c r="R309" s="329"/>
      <c r="S309" s="203"/>
      <c r="T309" s="203"/>
      <c r="U309" s="203"/>
      <c r="V309" s="203"/>
      <c r="W309" s="203"/>
      <c r="X309" s="200"/>
      <c r="Y309" s="3"/>
    </row>
    <row r="310" spans="1:25" s="123" customFormat="1" ht="74.45" customHeight="1">
      <c r="A310" s="122"/>
      <c r="B310" s="209"/>
      <c r="C310" s="210"/>
      <c r="D310" s="210"/>
      <c r="E310" s="211"/>
      <c r="F310" s="121" t="s">
        <v>42</v>
      </c>
      <c r="G310" s="120">
        <f>SUM(H310:N310)</f>
        <v>933888</v>
      </c>
      <c r="H310" s="120">
        <v>933888</v>
      </c>
      <c r="I310" s="120">
        <v>0</v>
      </c>
      <c r="J310" s="120">
        <v>0</v>
      </c>
      <c r="K310" s="120">
        <v>0</v>
      </c>
      <c r="L310" s="120">
        <v>0</v>
      </c>
      <c r="M310" s="120">
        <v>0</v>
      </c>
      <c r="N310" s="120">
        <v>0</v>
      </c>
      <c r="O310" s="129" t="s">
        <v>162</v>
      </c>
      <c r="P310" s="129" t="s">
        <v>189</v>
      </c>
      <c r="Q310" s="129">
        <v>80</v>
      </c>
      <c r="R310" s="129">
        <v>80</v>
      </c>
      <c r="S310" s="204"/>
      <c r="T310" s="204"/>
      <c r="U310" s="204"/>
      <c r="V310" s="204"/>
      <c r="W310" s="204"/>
      <c r="X310" s="201"/>
      <c r="Y310" s="3"/>
    </row>
    <row r="311" spans="1:25" s="97" customFormat="1" ht="53.25" customHeight="1">
      <c r="A311" s="99"/>
      <c r="B311" s="216" t="s">
        <v>211</v>
      </c>
      <c r="C311" s="210">
        <v>2020</v>
      </c>
      <c r="D311" s="210">
        <v>2026</v>
      </c>
      <c r="E311" s="211" t="s">
        <v>146</v>
      </c>
      <c r="F311" s="96" t="s">
        <v>36</v>
      </c>
      <c r="G311" s="95">
        <f>G312+G313</f>
        <v>20000</v>
      </c>
      <c r="H311" s="95">
        <f>H312+H313</f>
        <v>0</v>
      </c>
      <c r="I311" s="95">
        <f t="shared" ref="I311:N311" si="125">I312+I313</f>
        <v>20000</v>
      </c>
      <c r="J311" s="95">
        <f t="shared" si="125"/>
        <v>0</v>
      </c>
      <c r="K311" s="95">
        <f t="shared" si="125"/>
        <v>0</v>
      </c>
      <c r="L311" s="95">
        <f t="shared" si="125"/>
        <v>0</v>
      </c>
      <c r="M311" s="95">
        <f t="shared" si="125"/>
        <v>0</v>
      </c>
      <c r="N311" s="95">
        <f t="shared" si="125"/>
        <v>0</v>
      </c>
      <c r="O311" s="202" t="s">
        <v>142</v>
      </c>
      <c r="P311" s="202" t="s">
        <v>102</v>
      </c>
      <c r="Q311" s="202">
        <f>R311</f>
        <v>0</v>
      </c>
      <c r="R311" s="202"/>
      <c r="S311" s="202">
        <v>100</v>
      </c>
      <c r="T311" s="202"/>
      <c r="U311" s="202"/>
      <c r="V311" s="202"/>
      <c r="W311" s="202"/>
      <c r="X311" s="199"/>
      <c r="Y311" s="3"/>
    </row>
    <row r="312" spans="1:25" s="97" customFormat="1" ht="53.25" customHeight="1">
      <c r="A312" s="99"/>
      <c r="B312" s="208"/>
      <c r="C312" s="210"/>
      <c r="D312" s="210"/>
      <c r="E312" s="211"/>
      <c r="F312" s="96" t="s">
        <v>41</v>
      </c>
      <c r="G312" s="95">
        <f>SUM(H312:N312)</f>
        <v>20000</v>
      </c>
      <c r="H312" s="95">
        <v>0</v>
      </c>
      <c r="I312" s="95">
        <v>20000</v>
      </c>
      <c r="J312" s="95">
        <v>0</v>
      </c>
      <c r="K312" s="95">
        <v>0</v>
      </c>
      <c r="L312" s="95">
        <v>0</v>
      </c>
      <c r="M312" s="95">
        <v>0</v>
      </c>
      <c r="N312" s="95">
        <v>0</v>
      </c>
      <c r="O312" s="203"/>
      <c r="P312" s="203"/>
      <c r="Q312" s="203"/>
      <c r="R312" s="203"/>
      <c r="S312" s="203"/>
      <c r="T312" s="203"/>
      <c r="U312" s="203"/>
      <c r="V312" s="203"/>
      <c r="W312" s="203"/>
      <c r="X312" s="200"/>
      <c r="Y312" s="3"/>
    </row>
    <row r="313" spans="1:25" s="97" customFormat="1" ht="53.25" customHeight="1">
      <c r="A313" s="99"/>
      <c r="B313" s="209"/>
      <c r="C313" s="210"/>
      <c r="D313" s="210"/>
      <c r="E313" s="211"/>
      <c r="F313" s="96" t="s">
        <v>42</v>
      </c>
      <c r="G313" s="95">
        <f>SUM(H313:N313)</f>
        <v>0</v>
      </c>
      <c r="H313" s="95">
        <v>0</v>
      </c>
      <c r="I313" s="95">
        <v>0</v>
      </c>
      <c r="J313" s="95">
        <v>0</v>
      </c>
      <c r="K313" s="95">
        <v>0</v>
      </c>
      <c r="L313" s="95">
        <v>0</v>
      </c>
      <c r="M313" s="95">
        <v>0</v>
      </c>
      <c r="N313" s="95">
        <v>0</v>
      </c>
      <c r="O313" s="204"/>
      <c r="P313" s="204"/>
      <c r="Q313" s="204"/>
      <c r="R313" s="204"/>
      <c r="S313" s="204"/>
      <c r="T313" s="204"/>
      <c r="U313" s="204"/>
      <c r="V313" s="204"/>
      <c r="W313" s="204"/>
      <c r="X313" s="201"/>
      <c r="Y313" s="3"/>
    </row>
    <row r="314" spans="1:25" ht="43.9" customHeight="1">
      <c r="A314" s="216"/>
      <c r="B314" s="216" t="s">
        <v>164</v>
      </c>
      <c r="C314" s="210">
        <v>2020</v>
      </c>
      <c r="D314" s="210">
        <v>2026</v>
      </c>
      <c r="E314" s="202" t="s">
        <v>55</v>
      </c>
      <c r="F314" s="202" t="s">
        <v>55</v>
      </c>
      <c r="G314" s="202" t="s">
        <v>55</v>
      </c>
      <c r="H314" s="202" t="s">
        <v>55</v>
      </c>
      <c r="I314" s="202" t="s">
        <v>55</v>
      </c>
      <c r="J314" s="202" t="s">
        <v>55</v>
      </c>
      <c r="K314" s="202" t="s">
        <v>55</v>
      </c>
      <c r="L314" s="94" t="s">
        <v>55</v>
      </c>
      <c r="M314" s="202" t="s">
        <v>55</v>
      </c>
      <c r="N314" s="202" t="s">
        <v>55</v>
      </c>
      <c r="O314" s="94" t="s">
        <v>55</v>
      </c>
      <c r="P314" s="94" t="s">
        <v>55</v>
      </c>
      <c r="Q314" s="94" t="s">
        <v>55</v>
      </c>
      <c r="R314" s="94" t="s">
        <v>55</v>
      </c>
      <c r="S314" s="94" t="s">
        <v>55</v>
      </c>
      <c r="T314" s="94" t="s">
        <v>55</v>
      </c>
      <c r="U314" s="94" t="s">
        <v>55</v>
      </c>
      <c r="V314" s="94" t="s">
        <v>55</v>
      </c>
      <c r="W314" s="94" t="s">
        <v>55</v>
      </c>
      <c r="X314" s="94" t="s">
        <v>55</v>
      </c>
      <c r="Y314" s="3"/>
    </row>
    <row r="315" spans="1:25" ht="1.5" hidden="1" customHeight="1">
      <c r="A315" s="209"/>
      <c r="B315" s="209"/>
      <c r="C315" s="210"/>
      <c r="D315" s="210"/>
      <c r="E315" s="204"/>
      <c r="F315" s="204"/>
      <c r="G315" s="204"/>
      <c r="H315" s="204"/>
      <c r="I315" s="204"/>
      <c r="J315" s="204"/>
      <c r="K315" s="204"/>
      <c r="L315" s="23"/>
      <c r="M315" s="204"/>
      <c r="N315" s="204"/>
      <c r="O315" s="23"/>
      <c r="P315" s="23"/>
      <c r="Q315" s="23"/>
      <c r="R315" s="23"/>
      <c r="S315" s="23"/>
      <c r="T315" s="23"/>
      <c r="U315" s="23"/>
      <c r="V315" s="23"/>
      <c r="W315" s="23"/>
      <c r="X315" s="14"/>
      <c r="Y315" s="3"/>
    </row>
    <row r="316" spans="1:25" ht="29.25" customHeight="1">
      <c r="A316" s="28"/>
      <c r="B316" s="205" t="s">
        <v>165</v>
      </c>
      <c r="C316" s="202">
        <v>2020</v>
      </c>
      <c r="D316" s="202">
        <v>2026</v>
      </c>
      <c r="E316" s="202" t="s">
        <v>146</v>
      </c>
      <c r="F316" s="26" t="s">
        <v>36</v>
      </c>
      <c r="G316" s="21">
        <f>G317</f>
        <v>30000</v>
      </c>
      <c r="H316" s="95">
        <f>H317+H318</f>
        <v>15000</v>
      </c>
      <c r="I316" s="21">
        <f t="shared" ref="I316:N316" si="126">I317+I318</f>
        <v>15000</v>
      </c>
      <c r="J316" s="21">
        <f t="shared" si="126"/>
        <v>0</v>
      </c>
      <c r="K316" s="21">
        <f t="shared" si="126"/>
        <v>0</v>
      </c>
      <c r="L316" s="21">
        <f t="shared" si="126"/>
        <v>0</v>
      </c>
      <c r="M316" s="21">
        <f t="shared" si="126"/>
        <v>0</v>
      </c>
      <c r="N316" s="21">
        <f t="shared" si="126"/>
        <v>0</v>
      </c>
      <c r="O316" s="202" t="s">
        <v>55</v>
      </c>
      <c r="P316" s="202" t="s">
        <v>55</v>
      </c>
      <c r="Q316" s="202" t="s">
        <v>55</v>
      </c>
      <c r="R316" s="202" t="s">
        <v>55</v>
      </c>
      <c r="S316" s="202" t="s">
        <v>55</v>
      </c>
      <c r="T316" s="202" t="s">
        <v>55</v>
      </c>
      <c r="U316" s="202" t="s">
        <v>55</v>
      </c>
      <c r="V316" s="202" t="s">
        <v>55</v>
      </c>
      <c r="W316" s="202" t="s">
        <v>55</v>
      </c>
      <c r="X316" s="199" t="s">
        <v>55</v>
      </c>
      <c r="Y316" s="3"/>
    </row>
    <row r="317" spans="1:25" ht="37.5" customHeight="1">
      <c r="A317" s="216"/>
      <c r="B317" s="206"/>
      <c r="C317" s="203"/>
      <c r="D317" s="203"/>
      <c r="E317" s="203"/>
      <c r="F317" s="26" t="s">
        <v>41</v>
      </c>
      <c r="G317" s="21">
        <f>SUM(H317:N317)</f>
        <v>30000</v>
      </c>
      <c r="H317" s="95">
        <f>H320</f>
        <v>15000</v>
      </c>
      <c r="I317" s="95">
        <f t="shared" ref="I317:N317" si="127">I320</f>
        <v>15000</v>
      </c>
      <c r="J317" s="95">
        <f t="shared" si="127"/>
        <v>0</v>
      </c>
      <c r="K317" s="95">
        <f t="shared" si="127"/>
        <v>0</v>
      </c>
      <c r="L317" s="95">
        <f t="shared" si="127"/>
        <v>0</v>
      </c>
      <c r="M317" s="95">
        <f t="shared" si="127"/>
        <v>0</v>
      </c>
      <c r="N317" s="95">
        <f t="shared" si="127"/>
        <v>0</v>
      </c>
      <c r="O317" s="203"/>
      <c r="P317" s="203"/>
      <c r="Q317" s="203"/>
      <c r="R317" s="203"/>
      <c r="S317" s="203"/>
      <c r="T317" s="203"/>
      <c r="U317" s="203"/>
      <c r="V317" s="203"/>
      <c r="W317" s="203"/>
      <c r="X317" s="200"/>
      <c r="Y317" s="3"/>
    </row>
    <row r="318" spans="1:25" ht="36" customHeight="1">
      <c r="A318" s="209"/>
      <c r="B318" s="207"/>
      <c r="C318" s="204"/>
      <c r="D318" s="204"/>
      <c r="E318" s="204"/>
      <c r="F318" s="26" t="s">
        <v>42</v>
      </c>
      <c r="G318" s="21">
        <f>SUM(H318:N318)</f>
        <v>0</v>
      </c>
      <c r="H318" s="95">
        <f>H321</f>
        <v>0</v>
      </c>
      <c r="I318" s="95">
        <f t="shared" ref="I318:N318" si="128">I321</f>
        <v>0</v>
      </c>
      <c r="J318" s="95">
        <f t="shared" si="128"/>
        <v>0</v>
      </c>
      <c r="K318" s="95">
        <f t="shared" si="128"/>
        <v>0</v>
      </c>
      <c r="L318" s="95">
        <f t="shared" si="128"/>
        <v>0</v>
      </c>
      <c r="M318" s="95">
        <f t="shared" si="128"/>
        <v>0</v>
      </c>
      <c r="N318" s="95">
        <f t="shared" si="128"/>
        <v>0</v>
      </c>
      <c r="O318" s="204"/>
      <c r="P318" s="204"/>
      <c r="Q318" s="204"/>
      <c r="R318" s="204"/>
      <c r="S318" s="204"/>
      <c r="T318" s="204"/>
      <c r="U318" s="204"/>
      <c r="V318" s="204"/>
      <c r="W318" s="204"/>
      <c r="X318" s="201"/>
      <c r="Y318" s="3"/>
    </row>
    <row r="319" spans="1:25" ht="37.5" customHeight="1">
      <c r="A319" s="216"/>
      <c r="B319" s="216" t="s">
        <v>166</v>
      </c>
      <c r="C319" s="210">
        <v>2020</v>
      </c>
      <c r="D319" s="210">
        <v>2026</v>
      </c>
      <c r="E319" s="211" t="s">
        <v>146</v>
      </c>
      <c r="F319" s="26" t="s">
        <v>36</v>
      </c>
      <c r="G319" s="21">
        <f>G320+G321</f>
        <v>30000</v>
      </c>
      <c r="H319" s="21">
        <f>H320+H321</f>
        <v>15000</v>
      </c>
      <c r="I319" s="21">
        <f t="shared" ref="I319:N319" si="129">I320+I321</f>
        <v>15000</v>
      </c>
      <c r="J319" s="21">
        <f t="shared" si="129"/>
        <v>0</v>
      </c>
      <c r="K319" s="21">
        <f t="shared" si="129"/>
        <v>0</v>
      </c>
      <c r="L319" s="21">
        <f t="shared" si="129"/>
        <v>0</v>
      </c>
      <c r="M319" s="21">
        <f t="shared" si="129"/>
        <v>0</v>
      </c>
      <c r="N319" s="21">
        <f t="shared" si="129"/>
        <v>0</v>
      </c>
      <c r="O319" s="202" t="s">
        <v>167</v>
      </c>
      <c r="P319" s="202" t="s">
        <v>102</v>
      </c>
      <c r="Q319" s="202" t="s">
        <v>55</v>
      </c>
      <c r="R319" s="202">
        <v>15</v>
      </c>
      <c r="S319" s="202"/>
      <c r="T319" s="202"/>
      <c r="U319" s="202"/>
      <c r="V319" s="202"/>
      <c r="W319" s="202"/>
      <c r="X319" s="199"/>
      <c r="Y319" s="3"/>
    </row>
    <row r="320" spans="1:25" ht="37.5" customHeight="1">
      <c r="A320" s="208"/>
      <c r="B320" s="208"/>
      <c r="C320" s="210"/>
      <c r="D320" s="210"/>
      <c r="E320" s="211"/>
      <c r="F320" s="26" t="s">
        <v>41</v>
      </c>
      <c r="G320" s="21">
        <f>SUM(H320:N320)</f>
        <v>30000</v>
      </c>
      <c r="H320" s="21">
        <v>15000</v>
      </c>
      <c r="I320" s="21">
        <v>15000</v>
      </c>
      <c r="J320" s="21">
        <v>0</v>
      </c>
      <c r="K320" s="21">
        <v>0</v>
      </c>
      <c r="L320" s="21">
        <v>0</v>
      </c>
      <c r="M320" s="21">
        <v>0</v>
      </c>
      <c r="N320" s="21">
        <v>0</v>
      </c>
      <c r="O320" s="203"/>
      <c r="P320" s="203"/>
      <c r="Q320" s="203"/>
      <c r="R320" s="203"/>
      <c r="S320" s="203"/>
      <c r="T320" s="203"/>
      <c r="U320" s="203"/>
      <c r="V320" s="203"/>
      <c r="W320" s="203"/>
      <c r="X320" s="200"/>
      <c r="Y320" s="3"/>
    </row>
    <row r="321" spans="1:25" ht="76.150000000000006" customHeight="1">
      <c r="A321" s="209"/>
      <c r="B321" s="209"/>
      <c r="C321" s="210"/>
      <c r="D321" s="210"/>
      <c r="E321" s="211"/>
      <c r="F321" s="26" t="s">
        <v>42</v>
      </c>
      <c r="G321" s="21">
        <f>SUM(H321:N321)</f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0</v>
      </c>
      <c r="N321" s="21">
        <v>0</v>
      </c>
      <c r="O321" s="204"/>
      <c r="P321" s="204"/>
      <c r="Q321" s="204"/>
      <c r="R321" s="204"/>
      <c r="S321" s="204"/>
      <c r="T321" s="204"/>
      <c r="U321" s="204"/>
      <c r="V321" s="204"/>
      <c r="W321" s="204"/>
      <c r="X321" s="201"/>
      <c r="Y321" s="3"/>
    </row>
    <row r="322" spans="1:25" ht="31.5">
      <c r="A322" s="311" t="s">
        <v>69</v>
      </c>
      <c r="B322" s="311"/>
      <c r="C322" s="311"/>
      <c r="D322" s="311"/>
      <c r="E322" s="311"/>
      <c r="F322" s="58" t="s">
        <v>36</v>
      </c>
      <c r="G322" s="60">
        <f>G323+G324</f>
        <v>103140580.84</v>
      </c>
      <c r="H322" s="59">
        <f>H323+H324</f>
        <v>31587625.730000004</v>
      </c>
      <c r="I322" s="59">
        <f t="shared" ref="I322:N322" si="130">I323+I324</f>
        <v>26469450.280000001</v>
      </c>
      <c r="J322" s="59">
        <f t="shared" si="130"/>
        <v>12727790</v>
      </c>
      <c r="K322" s="59">
        <f t="shared" si="130"/>
        <v>12878960</v>
      </c>
      <c r="L322" s="59">
        <f t="shared" si="130"/>
        <v>6492251.6099999994</v>
      </c>
      <c r="M322" s="59">
        <f t="shared" si="130"/>
        <v>6492251.6099999994</v>
      </c>
      <c r="N322" s="59">
        <f t="shared" si="130"/>
        <v>6492251.6099999994</v>
      </c>
      <c r="O322" s="210" t="s">
        <v>35</v>
      </c>
      <c r="P322" s="210" t="s">
        <v>35</v>
      </c>
      <c r="Q322" s="210" t="s">
        <v>35</v>
      </c>
      <c r="R322" s="210" t="s">
        <v>35</v>
      </c>
      <c r="S322" s="210" t="s">
        <v>35</v>
      </c>
      <c r="T322" s="210" t="s">
        <v>35</v>
      </c>
      <c r="U322" s="210" t="s">
        <v>35</v>
      </c>
      <c r="V322" s="210" t="s">
        <v>35</v>
      </c>
      <c r="W322" s="210" t="s">
        <v>35</v>
      </c>
      <c r="X322" s="241" t="s">
        <v>35</v>
      </c>
      <c r="Y322" s="3"/>
    </row>
    <row r="323" spans="1:25" ht="63" customHeight="1">
      <c r="A323" s="311"/>
      <c r="B323" s="311"/>
      <c r="C323" s="311"/>
      <c r="D323" s="311"/>
      <c r="E323" s="311"/>
      <c r="F323" s="58" t="s">
        <v>41</v>
      </c>
      <c r="G323" s="60">
        <f>SUM(H323:N323)</f>
        <v>76010505.230000004</v>
      </c>
      <c r="H323" s="59">
        <f t="shared" ref="H323:N323" si="131">H225+H244+H274+H317+H219+H300+H281+H235</f>
        <v>12891310.240000002</v>
      </c>
      <c r="I323" s="59">
        <f t="shared" si="131"/>
        <v>18035690.16</v>
      </c>
      <c r="J323" s="59">
        <f t="shared" si="131"/>
        <v>12727790</v>
      </c>
      <c r="K323" s="59">
        <f t="shared" si="131"/>
        <v>12878960</v>
      </c>
      <c r="L323" s="59">
        <f t="shared" si="131"/>
        <v>6492251.6099999994</v>
      </c>
      <c r="M323" s="59">
        <f t="shared" si="131"/>
        <v>6492251.6099999994</v>
      </c>
      <c r="N323" s="59">
        <f t="shared" si="131"/>
        <v>6492251.6099999994</v>
      </c>
      <c r="O323" s="210"/>
      <c r="P323" s="210"/>
      <c r="Q323" s="210"/>
      <c r="R323" s="210"/>
      <c r="S323" s="210"/>
      <c r="T323" s="210"/>
      <c r="U323" s="210"/>
      <c r="V323" s="210"/>
      <c r="W323" s="210"/>
      <c r="X323" s="241"/>
      <c r="Y323" s="3"/>
    </row>
    <row r="324" spans="1:25" ht="47.25">
      <c r="A324" s="311"/>
      <c r="B324" s="311"/>
      <c r="C324" s="311"/>
      <c r="D324" s="311"/>
      <c r="E324" s="311"/>
      <c r="F324" s="58" t="s">
        <v>42</v>
      </c>
      <c r="G324" s="60">
        <f>SUM(H324:N324)</f>
        <v>27130075.609999999</v>
      </c>
      <c r="H324" s="55">
        <f t="shared" ref="H324:N324" si="132">H226+H245+H278+H318+H220+H301+H282+H236</f>
        <v>18696315.490000002</v>
      </c>
      <c r="I324" s="55">
        <f t="shared" si="132"/>
        <v>8433760.1199999992</v>
      </c>
      <c r="J324" s="55">
        <f t="shared" si="132"/>
        <v>0</v>
      </c>
      <c r="K324" s="55">
        <f t="shared" si="132"/>
        <v>0</v>
      </c>
      <c r="L324" s="55">
        <f t="shared" si="132"/>
        <v>0</v>
      </c>
      <c r="M324" s="55">
        <f t="shared" si="132"/>
        <v>0</v>
      </c>
      <c r="N324" s="55">
        <f t="shared" si="132"/>
        <v>0</v>
      </c>
      <c r="O324" s="210"/>
      <c r="P324" s="210"/>
      <c r="Q324" s="210"/>
      <c r="R324" s="210"/>
      <c r="S324" s="210"/>
      <c r="T324" s="210"/>
      <c r="U324" s="210"/>
      <c r="V324" s="210"/>
      <c r="W324" s="210"/>
      <c r="X324" s="241"/>
      <c r="Y324" s="3"/>
    </row>
    <row r="325" spans="1:25" ht="31.5">
      <c r="A325" s="313" t="s">
        <v>45</v>
      </c>
      <c r="B325" s="314"/>
      <c r="C325" s="312"/>
      <c r="D325" s="312"/>
      <c r="E325" s="310"/>
      <c r="F325" s="77" t="s">
        <v>36</v>
      </c>
      <c r="G325" s="80">
        <f>G326+G327</f>
        <v>739891155.20000005</v>
      </c>
      <c r="H325" s="80">
        <f>H326+H327</f>
        <v>173932636.59</v>
      </c>
      <c r="I325" s="81">
        <f t="shared" ref="I325:N325" si="133">I326+I327</f>
        <v>149081389.31999999</v>
      </c>
      <c r="J325" s="81">
        <f t="shared" si="133"/>
        <v>96979366.700000003</v>
      </c>
      <c r="K325" s="81">
        <f t="shared" si="133"/>
        <v>96723630.390000015</v>
      </c>
      <c r="L325" s="81">
        <f t="shared" si="133"/>
        <v>74391377.399999991</v>
      </c>
      <c r="M325" s="81">
        <f t="shared" si="133"/>
        <v>74391377.399999991</v>
      </c>
      <c r="N325" s="81">
        <f t="shared" si="133"/>
        <v>74391377.399999991</v>
      </c>
      <c r="O325" s="199"/>
      <c r="P325" s="199"/>
      <c r="Q325" s="199"/>
      <c r="R325" s="199"/>
      <c r="S325" s="199"/>
      <c r="T325" s="199"/>
      <c r="U325" s="199"/>
      <c r="V325" s="199"/>
      <c r="W325" s="199"/>
      <c r="X325" s="199"/>
      <c r="Y325" s="3"/>
    </row>
    <row r="326" spans="1:25" ht="63" customHeight="1">
      <c r="A326" s="315"/>
      <c r="B326" s="316"/>
      <c r="C326" s="312"/>
      <c r="D326" s="312"/>
      <c r="E326" s="310"/>
      <c r="F326" s="77" t="s">
        <v>41</v>
      </c>
      <c r="G326" s="80">
        <f>SUM(H326:N326)</f>
        <v>499849406.32000005</v>
      </c>
      <c r="H326" s="81">
        <f t="shared" ref="H326:N326" si="134">H323+H211+H176+H115</f>
        <v>104912538.62</v>
      </c>
      <c r="I326" s="81">
        <f t="shared" si="134"/>
        <v>106013145.2</v>
      </c>
      <c r="J326" s="81">
        <f t="shared" si="134"/>
        <v>70862069.120000005</v>
      </c>
      <c r="K326" s="81">
        <f t="shared" si="134"/>
        <v>70654611.520000011</v>
      </c>
      <c r="L326" s="81">
        <f t="shared" si="134"/>
        <v>49135680.619999997</v>
      </c>
      <c r="M326" s="81">
        <f t="shared" si="134"/>
        <v>49135680.619999997</v>
      </c>
      <c r="N326" s="81">
        <f t="shared" si="134"/>
        <v>49135680.619999997</v>
      </c>
      <c r="O326" s="200"/>
      <c r="P326" s="200"/>
      <c r="Q326" s="200"/>
      <c r="R326" s="200"/>
      <c r="S326" s="200"/>
      <c r="T326" s="200"/>
      <c r="U326" s="200"/>
      <c r="V326" s="200"/>
      <c r="W326" s="200"/>
      <c r="X326" s="200"/>
      <c r="Y326" s="3"/>
    </row>
    <row r="327" spans="1:25" ht="47.25">
      <c r="A327" s="317"/>
      <c r="B327" s="318"/>
      <c r="C327" s="312"/>
      <c r="D327" s="312"/>
      <c r="E327" s="310"/>
      <c r="F327" s="77" t="s">
        <v>42</v>
      </c>
      <c r="G327" s="80">
        <f>SUM(H327:N327)</f>
        <v>240041748.88000003</v>
      </c>
      <c r="H327" s="80">
        <f>H116+H177+H324+H212</f>
        <v>69020097.969999999</v>
      </c>
      <c r="I327" s="80">
        <f t="shared" ref="I327:N327" si="135">I116+I177+I324</f>
        <v>43068244.119999997</v>
      </c>
      <c r="J327" s="80">
        <f t="shared" si="135"/>
        <v>26117297.580000002</v>
      </c>
      <c r="K327" s="80">
        <f t="shared" si="135"/>
        <v>26069018.870000001</v>
      </c>
      <c r="L327" s="80">
        <f t="shared" si="135"/>
        <v>25255696.779999997</v>
      </c>
      <c r="M327" s="80">
        <f t="shared" si="135"/>
        <v>25255696.779999997</v>
      </c>
      <c r="N327" s="80">
        <f t="shared" si="135"/>
        <v>25255696.779999997</v>
      </c>
      <c r="O327" s="201"/>
      <c r="P327" s="201"/>
      <c r="Q327" s="201"/>
      <c r="R327" s="201"/>
      <c r="S327" s="201"/>
      <c r="T327" s="201"/>
      <c r="U327" s="201"/>
      <c r="V327" s="201"/>
      <c r="W327" s="201"/>
      <c r="X327" s="201"/>
      <c r="Y327" s="3"/>
    </row>
  </sheetData>
  <mergeCells count="1458">
    <mergeCell ref="B99:B101"/>
    <mergeCell ref="C99:C101"/>
    <mergeCell ref="D99:D101"/>
    <mergeCell ref="E99:E101"/>
    <mergeCell ref="B96:B98"/>
    <mergeCell ref="O96:O98"/>
    <mergeCell ref="E280:E282"/>
    <mergeCell ref="O292:O294"/>
    <mergeCell ref="C305:C307"/>
    <mergeCell ref="P123:P124"/>
    <mergeCell ref="P141:P143"/>
    <mergeCell ref="P135:P137"/>
    <mergeCell ref="S135:S137"/>
    <mergeCell ref="Q117:Q119"/>
    <mergeCell ref="R117:R119"/>
    <mergeCell ref="P147:P149"/>
    <mergeCell ref="O150:O152"/>
    <mergeCell ref="B157:B159"/>
    <mergeCell ref="C157:C159"/>
    <mergeCell ref="D157:D159"/>
    <mergeCell ref="X252:X254"/>
    <mergeCell ref="Q252:Q254"/>
    <mergeCell ref="R252:R254"/>
    <mergeCell ref="S252:S254"/>
    <mergeCell ref="T252:T254"/>
    <mergeCell ref="U252:U254"/>
    <mergeCell ref="P258:P260"/>
    <mergeCell ref="V305:V307"/>
    <mergeCell ref="P299:P301"/>
    <mergeCell ref="Q299:Q301"/>
    <mergeCell ref="R299:R301"/>
    <mergeCell ref="S299:S301"/>
    <mergeCell ref="T299:T301"/>
    <mergeCell ref="U299:U301"/>
    <mergeCell ref="E302:E304"/>
    <mergeCell ref="O302:O304"/>
    <mergeCell ref="C93:C95"/>
    <mergeCell ref="D93:D95"/>
    <mergeCell ref="E93:E95"/>
    <mergeCell ref="X234:X236"/>
    <mergeCell ref="B237:B239"/>
    <mergeCell ref="C237:C239"/>
    <mergeCell ref="D237:D239"/>
    <mergeCell ref="E237:E239"/>
    <mergeCell ref="O237:O239"/>
    <mergeCell ref="P237:P239"/>
    <mergeCell ref="T246:T248"/>
    <mergeCell ref="B249:B251"/>
    <mergeCell ref="C249:C251"/>
    <mergeCell ref="D249:D251"/>
    <mergeCell ref="E249:E251"/>
    <mergeCell ref="O249:O251"/>
    <mergeCell ref="X249:X251"/>
    <mergeCell ref="B240:B242"/>
    <mergeCell ref="P249:P251"/>
    <mergeCell ref="R249:R251"/>
    <mergeCell ref="S249:S251"/>
    <mergeCell ref="T249:T251"/>
    <mergeCell ref="U249:U251"/>
    <mergeCell ref="V249:V251"/>
    <mergeCell ref="W249:W251"/>
    <mergeCell ref="V237:V239"/>
    <mergeCell ref="X316:X318"/>
    <mergeCell ref="C289:C291"/>
    <mergeCell ref="C292:C294"/>
    <mergeCell ref="B289:B291"/>
    <mergeCell ref="B292:B294"/>
    <mergeCell ref="D289:D291"/>
    <mergeCell ref="D292:D294"/>
    <mergeCell ref="S305:S307"/>
    <mergeCell ref="O305:O307"/>
    <mergeCell ref="B311:B313"/>
    <mergeCell ref="C311:C313"/>
    <mergeCell ref="D311:D313"/>
    <mergeCell ref="E311:E313"/>
    <mergeCell ref="O311:O313"/>
    <mergeCell ref="P311:P313"/>
    <mergeCell ref="Q311:Q313"/>
    <mergeCell ref="R311:R313"/>
    <mergeCell ref="W308:W310"/>
    <mergeCell ref="X308:X310"/>
    <mergeCell ref="B299:B301"/>
    <mergeCell ref="X305:X307"/>
    <mergeCell ref="B305:B307"/>
    <mergeCell ref="U305:U307"/>
    <mergeCell ref="O299:O301"/>
    <mergeCell ref="P302:P304"/>
    <mergeCell ref="Q302:Q304"/>
    <mergeCell ref="R302:R304"/>
    <mergeCell ref="S302:S304"/>
    <mergeCell ref="T302:T304"/>
    <mergeCell ref="E289:E291"/>
    <mergeCell ref="E292:E294"/>
    <mergeCell ref="O289:O291"/>
    <mergeCell ref="Q289:Q291"/>
    <mergeCell ref="R289:R291"/>
    <mergeCell ref="B295:B297"/>
    <mergeCell ref="C295:C297"/>
    <mergeCell ref="D295:D297"/>
    <mergeCell ref="E295:E297"/>
    <mergeCell ref="C299:C301"/>
    <mergeCell ref="D299:D301"/>
    <mergeCell ref="E299:E301"/>
    <mergeCell ref="D305:D307"/>
    <mergeCell ref="O308:O309"/>
    <mergeCell ref="P308:P309"/>
    <mergeCell ref="Q308:Q309"/>
    <mergeCell ref="R308:R309"/>
    <mergeCell ref="E308:E310"/>
    <mergeCell ref="Q316:Q318"/>
    <mergeCell ref="R316:R318"/>
    <mergeCell ref="S316:S318"/>
    <mergeCell ref="T316:T318"/>
    <mergeCell ref="V299:V301"/>
    <mergeCell ref="W316:W318"/>
    <mergeCell ref="E316:E318"/>
    <mergeCell ref="E305:E307"/>
    <mergeCell ref="P305:P307"/>
    <mergeCell ref="Q305:Q307"/>
    <mergeCell ref="R305:R307"/>
    <mergeCell ref="U295:U297"/>
    <mergeCell ref="V295:V297"/>
    <mergeCell ref="T305:T307"/>
    <mergeCell ref="O295:O297"/>
    <mergeCell ref="P295:P297"/>
    <mergeCell ref="Q295:Q297"/>
    <mergeCell ref="R295:R297"/>
    <mergeCell ref="W218:W220"/>
    <mergeCell ref="P289:P291"/>
    <mergeCell ref="P292:P294"/>
    <mergeCell ref="S240:S242"/>
    <mergeCell ref="O280:O282"/>
    <mergeCell ref="V316:V318"/>
    <mergeCell ref="E240:E242"/>
    <mergeCell ref="U243:U245"/>
    <mergeCell ref="Q243:Q245"/>
    <mergeCell ref="Q267:Q269"/>
    <mergeCell ref="V246:V248"/>
    <mergeCell ref="W246:W248"/>
    <mergeCell ref="T240:T242"/>
    <mergeCell ref="U234:U236"/>
    <mergeCell ref="V234:V236"/>
    <mergeCell ref="Q249:Q251"/>
    <mergeCell ref="X218:X220"/>
    <mergeCell ref="B221:B223"/>
    <mergeCell ref="C221:C223"/>
    <mergeCell ref="D221:D223"/>
    <mergeCell ref="E221:E223"/>
    <mergeCell ref="O221:O223"/>
    <mergeCell ref="P221:P223"/>
    <mergeCell ref="Q221:Q223"/>
    <mergeCell ref="R221:R223"/>
    <mergeCell ref="W221:W223"/>
    <mergeCell ref="X221:X223"/>
    <mergeCell ref="E218:E220"/>
    <mergeCell ref="O218:O220"/>
    <mergeCell ref="B230:B232"/>
    <mergeCell ref="X270:X272"/>
    <mergeCell ref="P270:P272"/>
    <mergeCell ref="C240:C242"/>
    <mergeCell ref="C234:C236"/>
    <mergeCell ref="D234:D236"/>
    <mergeCell ref="E234:E236"/>
    <mergeCell ref="Q246:Q248"/>
    <mergeCell ref="R246:R248"/>
    <mergeCell ref="S246:S248"/>
    <mergeCell ref="X246:X248"/>
    <mergeCell ref="E224:E226"/>
    <mergeCell ref="U246:U248"/>
    <mergeCell ref="U240:U242"/>
    <mergeCell ref="V240:V242"/>
    <mergeCell ref="W240:W242"/>
    <mergeCell ref="X240:X242"/>
    <mergeCell ref="Q240:Q242"/>
    <mergeCell ref="R240:R242"/>
    <mergeCell ref="X154:X156"/>
    <mergeCell ref="Q207:Q209"/>
    <mergeCell ref="P193:P194"/>
    <mergeCell ref="Q193:Q194"/>
    <mergeCell ref="K215:K217"/>
    <mergeCell ref="G215:G217"/>
    <mergeCell ref="O195:O197"/>
    <mergeCell ref="P210:P212"/>
    <mergeCell ref="I215:I217"/>
    <mergeCell ref="H215:H217"/>
    <mergeCell ref="P180:P182"/>
    <mergeCell ref="O175:O177"/>
    <mergeCell ref="Q198:Q200"/>
    <mergeCell ref="P172:P174"/>
    <mergeCell ref="T157:T159"/>
    <mergeCell ref="P234:P236"/>
    <mergeCell ref="Q234:Q236"/>
    <mergeCell ref="R234:R236"/>
    <mergeCell ref="S234:S236"/>
    <mergeCell ref="T234:T236"/>
    <mergeCell ref="O234:O236"/>
    <mergeCell ref="Q180:Q182"/>
    <mergeCell ref="Q172:Q174"/>
    <mergeCell ref="P230:P232"/>
    <mergeCell ref="Q230:Q232"/>
    <mergeCell ref="X172:X174"/>
    <mergeCell ref="O204:O206"/>
    <mergeCell ref="P204:P206"/>
    <mergeCell ref="O163:O165"/>
    <mergeCell ref="P160:P162"/>
    <mergeCell ref="X157:X159"/>
    <mergeCell ref="X160:X162"/>
    <mergeCell ref="B154:B156"/>
    <mergeCell ref="C154:C156"/>
    <mergeCell ref="D154:D156"/>
    <mergeCell ref="E154:E156"/>
    <mergeCell ref="O154:O156"/>
    <mergeCell ref="P154:P156"/>
    <mergeCell ref="Q154:Q156"/>
    <mergeCell ref="R154:R156"/>
    <mergeCell ref="S154:S156"/>
    <mergeCell ref="O157:O159"/>
    <mergeCell ref="S175:S177"/>
    <mergeCell ref="S183:S185"/>
    <mergeCell ref="S180:S182"/>
    <mergeCell ref="B234:B236"/>
    <mergeCell ref="S163:S165"/>
    <mergeCell ref="Q150:Q152"/>
    <mergeCell ref="V123:V124"/>
    <mergeCell ref="T154:T156"/>
    <mergeCell ref="U154:U156"/>
    <mergeCell ref="V154:V156"/>
    <mergeCell ref="P129:P131"/>
    <mergeCell ref="Q126:Q128"/>
    <mergeCell ref="U157:U159"/>
    <mergeCell ref="V157:V159"/>
    <mergeCell ref="D180:D182"/>
    <mergeCell ref="D183:D185"/>
    <mergeCell ref="E169:E171"/>
    <mergeCell ref="C169:C171"/>
    <mergeCell ref="E183:E185"/>
    <mergeCell ref="C230:C232"/>
    <mergeCell ref="B201:B203"/>
    <mergeCell ref="C201:C203"/>
    <mergeCell ref="P111:P113"/>
    <mergeCell ref="P120:P122"/>
    <mergeCell ref="P138:P140"/>
    <mergeCell ref="O141:O143"/>
    <mergeCell ref="T135:T137"/>
    <mergeCell ref="T141:T143"/>
    <mergeCell ref="Q138:Q140"/>
    <mergeCell ref="P132:P134"/>
    <mergeCell ref="S138:S140"/>
    <mergeCell ref="T138:T140"/>
    <mergeCell ref="S141:S143"/>
    <mergeCell ref="O126:O128"/>
    <mergeCell ref="Q132:Q134"/>
    <mergeCell ref="R132:R134"/>
    <mergeCell ref="O138:O140"/>
    <mergeCell ref="S120:S122"/>
    <mergeCell ref="R141:R143"/>
    <mergeCell ref="R135:R137"/>
    <mergeCell ref="R138:R140"/>
    <mergeCell ref="Q141:Q143"/>
    <mergeCell ref="S132:S134"/>
    <mergeCell ref="T114:T116"/>
    <mergeCell ref="O132:O134"/>
    <mergeCell ref="P126:P128"/>
    <mergeCell ref="V27:V29"/>
    <mergeCell ref="Q27:Q29"/>
    <mergeCell ref="W141:W143"/>
    <mergeCell ref="W123:W124"/>
    <mergeCell ref="Q144:Q146"/>
    <mergeCell ref="Q160:Q162"/>
    <mergeCell ref="R160:R162"/>
    <mergeCell ref="S160:S162"/>
    <mergeCell ref="S150:S152"/>
    <mergeCell ref="Q147:Q149"/>
    <mergeCell ref="R147:R149"/>
    <mergeCell ref="S147:S149"/>
    <mergeCell ref="Q123:Q124"/>
    <mergeCell ref="R144:R146"/>
    <mergeCell ref="V160:V162"/>
    <mergeCell ref="U147:U149"/>
    <mergeCell ref="R157:R159"/>
    <mergeCell ref="Q157:Q159"/>
    <mergeCell ref="W30:W32"/>
    <mergeCell ref="V39:V41"/>
    <mergeCell ref="V132:V134"/>
    <mergeCell ref="V138:V140"/>
    <mergeCell ref="V141:V143"/>
    <mergeCell ref="U132:U134"/>
    <mergeCell ref="U141:U143"/>
    <mergeCell ref="Q69:Q71"/>
    <mergeCell ref="R108:R110"/>
    <mergeCell ref="R111:R113"/>
    <mergeCell ref="R63:R65"/>
    <mergeCell ref="W126:W128"/>
    <mergeCell ref="W147:W149"/>
    <mergeCell ref="W129:W131"/>
    <mergeCell ref="D30:D32"/>
    <mergeCell ref="V45:V47"/>
    <mergeCell ref="S169:S171"/>
    <mergeCell ref="S172:S174"/>
    <mergeCell ref="T160:T162"/>
    <mergeCell ref="W138:W140"/>
    <mergeCell ref="W150:W152"/>
    <mergeCell ref="T172:T174"/>
    <mergeCell ref="U172:U174"/>
    <mergeCell ref="U169:U171"/>
    <mergeCell ref="R150:R152"/>
    <mergeCell ref="A9:X9"/>
    <mergeCell ref="B33:B35"/>
    <mergeCell ref="B45:B47"/>
    <mergeCell ref="G15:G16"/>
    <mergeCell ref="S27:S29"/>
    <mergeCell ref="H21:H23"/>
    <mergeCell ref="H15:N15"/>
    <mergeCell ref="N21:N23"/>
    <mergeCell ref="B48:B50"/>
    <mergeCell ref="P14:P16"/>
    <mergeCell ref="W24:W26"/>
    <mergeCell ref="Q15:Q16"/>
    <mergeCell ref="Q21:Q23"/>
    <mergeCell ref="V21:V23"/>
    <mergeCell ref="Q14:X14"/>
    <mergeCell ref="C48:C50"/>
    <mergeCell ref="Q24:Q26"/>
    <mergeCell ref="X24:X26"/>
    <mergeCell ref="W21:W23"/>
    <mergeCell ref="F14:F16"/>
    <mergeCell ref="V24:V26"/>
    <mergeCell ref="A19:B19"/>
    <mergeCell ref="B21:B23"/>
    <mergeCell ref="T21:T23"/>
    <mergeCell ref="R27:R29"/>
    <mergeCell ref="P27:P29"/>
    <mergeCell ref="R24:R26"/>
    <mergeCell ref="R21:R23"/>
    <mergeCell ref="S24:S26"/>
    <mergeCell ref="S21:S23"/>
    <mergeCell ref="T24:T26"/>
    <mergeCell ref="L21:L23"/>
    <mergeCell ref="P144:P146"/>
    <mergeCell ref="A10:X10"/>
    <mergeCell ref="Q30:Q32"/>
    <mergeCell ref="W27:W29"/>
    <mergeCell ref="T30:T32"/>
    <mergeCell ref="S30:S32"/>
    <mergeCell ref="D15:D16"/>
    <mergeCell ref="E13:E16"/>
    <mergeCell ref="O30:O32"/>
    <mergeCell ref="X60:X62"/>
    <mergeCell ref="O63:O65"/>
    <mergeCell ref="X57:X59"/>
    <mergeCell ref="E45:E47"/>
    <mergeCell ref="Q60:Q62"/>
    <mergeCell ref="P63:P65"/>
    <mergeCell ref="J48:J50"/>
    <mergeCell ref="W33:W35"/>
    <mergeCell ref="O27:O29"/>
    <mergeCell ref="O13:X13"/>
    <mergeCell ref="X54:X56"/>
    <mergeCell ref="X36:X38"/>
    <mergeCell ref="A45:A47"/>
    <mergeCell ref="O21:O23"/>
    <mergeCell ref="F13:N13"/>
    <mergeCell ref="G21:G23"/>
    <mergeCell ref="O24:O26"/>
    <mergeCell ref="G14:N14"/>
    <mergeCell ref="U27:U29"/>
    <mergeCell ref="U24:U26"/>
    <mergeCell ref="X21:X23"/>
    <mergeCell ref="O14:O16"/>
    <mergeCell ref="C60:C62"/>
    <mergeCell ref="C54:C56"/>
    <mergeCell ref="B60:B62"/>
    <mergeCell ref="C45:C47"/>
    <mergeCell ref="D33:D35"/>
    <mergeCell ref="B54:B56"/>
    <mergeCell ref="C15:C16"/>
    <mergeCell ref="C21:C23"/>
    <mergeCell ref="E51:E53"/>
    <mergeCell ref="G48:G50"/>
    <mergeCell ref="D45:D47"/>
    <mergeCell ref="E33:E35"/>
    <mergeCell ref="H48:H50"/>
    <mergeCell ref="C51:C53"/>
    <mergeCell ref="M21:M23"/>
    <mergeCell ref="K21:K23"/>
    <mergeCell ref="P24:P26"/>
    <mergeCell ref="R15:X15"/>
    <mergeCell ref="T27:T29"/>
    <mergeCell ref="A18:B18"/>
    <mergeCell ref="A20:B20"/>
    <mergeCell ref="X51:X53"/>
    <mergeCell ref="A13:A16"/>
    <mergeCell ref="B13:B16"/>
    <mergeCell ref="T54:T56"/>
    <mergeCell ref="P45:P47"/>
    <mergeCell ref="P51:P53"/>
    <mergeCell ref="D60:D62"/>
    <mergeCell ref="W45:W47"/>
    <mergeCell ref="S51:S53"/>
    <mergeCell ref="Q57:Q59"/>
    <mergeCell ref="Q54:Q56"/>
    <mergeCell ref="S36:S38"/>
    <mergeCell ref="T36:T38"/>
    <mergeCell ref="V54:V56"/>
    <mergeCell ref="U36:U38"/>
    <mergeCell ref="V36:V38"/>
    <mergeCell ref="T57:T59"/>
    <mergeCell ref="S57:S59"/>
    <mergeCell ref="I48:I50"/>
    <mergeCell ref="F48:F50"/>
    <mergeCell ref="K48:K50"/>
    <mergeCell ref="W36:W38"/>
    <mergeCell ref="C13:D14"/>
    <mergeCell ref="D27:D29"/>
    <mergeCell ref="P21:P23"/>
    <mergeCell ref="T60:T62"/>
    <mergeCell ref="R57:R59"/>
    <mergeCell ref="P60:P62"/>
    <mergeCell ref="R60:R62"/>
    <mergeCell ref="O48:O50"/>
    <mergeCell ref="P36:P38"/>
    <mergeCell ref="O36:O38"/>
    <mergeCell ref="C42:C44"/>
    <mergeCell ref="S33:S35"/>
    <mergeCell ref="X33:X35"/>
    <mergeCell ref="X45:X47"/>
    <mergeCell ref="S45:S47"/>
    <mergeCell ref="T45:T47"/>
    <mergeCell ref="U45:U47"/>
    <mergeCell ref="S54:S56"/>
    <mergeCell ref="W48:W50"/>
    <mergeCell ref="V48:V50"/>
    <mergeCell ref="V33:V35"/>
    <mergeCell ref="U51:U53"/>
    <mergeCell ref="U48:U50"/>
    <mergeCell ref="U72:U74"/>
    <mergeCell ref="U63:U65"/>
    <mergeCell ref="V69:V71"/>
    <mergeCell ref="T105:T107"/>
    <mergeCell ref="S108:S110"/>
    <mergeCell ref="S72:S74"/>
    <mergeCell ref="S69:S71"/>
    <mergeCell ref="W105:W107"/>
    <mergeCell ref="W72:W74"/>
    <mergeCell ref="T78:T80"/>
    <mergeCell ref="U78:U80"/>
    <mergeCell ref="V78:V80"/>
    <mergeCell ref="T72:T74"/>
    <mergeCell ref="W54:W56"/>
    <mergeCell ref="W57:W59"/>
    <mergeCell ref="W78:W80"/>
    <mergeCell ref="X126:X128"/>
    <mergeCell ref="R2:X2"/>
    <mergeCell ref="R5:X5"/>
    <mergeCell ref="R6:Y6"/>
    <mergeCell ref="R7:X7"/>
    <mergeCell ref="R3:X3"/>
    <mergeCell ref="X27:X29"/>
    <mergeCell ref="U66:U68"/>
    <mergeCell ref="W60:W62"/>
    <mergeCell ref="W63:W65"/>
    <mergeCell ref="W51:W53"/>
    <mergeCell ref="V60:V62"/>
    <mergeCell ref="V57:V59"/>
    <mergeCell ref="X66:X68"/>
    <mergeCell ref="X63:X65"/>
    <mergeCell ref="U33:U35"/>
    <mergeCell ref="W66:W68"/>
    <mergeCell ref="W114:W116"/>
    <mergeCell ref="X108:X110"/>
    <mergeCell ref="X111:X113"/>
    <mergeCell ref="X30:X32"/>
    <mergeCell ref="X69:X71"/>
    <mergeCell ref="X72:X74"/>
    <mergeCell ref="R120:R122"/>
    <mergeCell ref="V120:V122"/>
    <mergeCell ref="U120:U122"/>
    <mergeCell ref="U108:U110"/>
    <mergeCell ref="U111:U113"/>
    <mergeCell ref="R4:X4"/>
    <mergeCell ref="V30:V32"/>
    <mergeCell ref="U30:U32"/>
    <mergeCell ref="V111:V113"/>
    <mergeCell ref="X120:X122"/>
    <mergeCell ref="U117:U119"/>
    <mergeCell ref="U57:U59"/>
    <mergeCell ref="T63:T65"/>
    <mergeCell ref="V72:V74"/>
    <mergeCell ref="V63:V65"/>
    <mergeCell ref="T108:T110"/>
    <mergeCell ref="T111:T113"/>
    <mergeCell ref="X114:X116"/>
    <mergeCell ref="X105:X107"/>
    <mergeCell ref="W120:W122"/>
    <mergeCell ref="W69:W71"/>
    <mergeCell ref="W108:W110"/>
    <mergeCell ref="V108:V110"/>
    <mergeCell ref="W111:W113"/>
    <mergeCell ref="X78:X80"/>
    <mergeCell ref="X123:X124"/>
    <mergeCell ref="U123:U124"/>
    <mergeCell ref="P72:P74"/>
    <mergeCell ref="R66:R68"/>
    <mergeCell ref="S63:S65"/>
    <mergeCell ref="S60:S62"/>
    <mergeCell ref="P78:P80"/>
    <mergeCell ref="Q78:Q80"/>
    <mergeCell ref="R78:R80"/>
    <mergeCell ref="S78:S80"/>
    <mergeCell ref="X163:X165"/>
    <mergeCell ref="W163:W165"/>
    <mergeCell ref="V163:V165"/>
    <mergeCell ref="U163:U165"/>
    <mergeCell ref="T163:T165"/>
    <mergeCell ref="V150:V152"/>
    <mergeCell ref="V147:V149"/>
    <mergeCell ref="U160:U162"/>
    <mergeCell ref="S157:S159"/>
    <mergeCell ref="X144:X146"/>
    <mergeCell ref="X150:X152"/>
    <mergeCell ref="X138:X140"/>
    <mergeCell ref="W160:W162"/>
    <mergeCell ref="X147:X149"/>
    <mergeCell ref="W154:W156"/>
    <mergeCell ref="S129:S131"/>
    <mergeCell ref="T120:T122"/>
    <mergeCell ref="X135:X137"/>
    <mergeCell ref="X129:X131"/>
    <mergeCell ref="X132:X134"/>
    <mergeCell ref="W135:W137"/>
    <mergeCell ref="W132:W134"/>
    <mergeCell ref="X117:X119"/>
    <mergeCell ref="W117:W119"/>
    <mergeCell ref="W157:W159"/>
    <mergeCell ref="S144:S146"/>
    <mergeCell ref="O123:O124"/>
    <mergeCell ref="D135:D137"/>
    <mergeCell ref="D129:D131"/>
    <mergeCell ref="E132:E134"/>
    <mergeCell ref="O144:O146"/>
    <mergeCell ref="N120:N122"/>
    <mergeCell ref="M120:M122"/>
    <mergeCell ref="O160:O162"/>
    <mergeCell ref="D141:D143"/>
    <mergeCell ref="E141:E143"/>
    <mergeCell ref="E144:E146"/>
    <mergeCell ref="O135:O137"/>
    <mergeCell ref="M123:M124"/>
    <mergeCell ref="K123:K124"/>
    <mergeCell ref="J123:J124"/>
    <mergeCell ref="D123:D125"/>
    <mergeCell ref="E160:E162"/>
    <mergeCell ref="F123:F125"/>
    <mergeCell ref="O147:O149"/>
    <mergeCell ref="E147:E149"/>
    <mergeCell ref="I123:I125"/>
    <mergeCell ref="D126:D128"/>
    <mergeCell ref="D144:D146"/>
    <mergeCell ref="O129:O131"/>
    <mergeCell ref="E120:E122"/>
    <mergeCell ref="E126:E128"/>
    <mergeCell ref="E129:E131"/>
    <mergeCell ref="V144:V146"/>
    <mergeCell ref="W144:W146"/>
    <mergeCell ref="X141:X143"/>
    <mergeCell ref="C276:C278"/>
    <mergeCell ref="A273:A275"/>
    <mergeCell ref="B270:B272"/>
    <mergeCell ref="C243:C245"/>
    <mergeCell ref="A243:A245"/>
    <mergeCell ref="B243:B245"/>
    <mergeCell ref="G123:G125"/>
    <mergeCell ref="C123:C125"/>
    <mergeCell ref="A123:A125"/>
    <mergeCell ref="K120:K122"/>
    <mergeCell ref="J120:J122"/>
    <mergeCell ref="B192:B194"/>
    <mergeCell ref="A180:A182"/>
    <mergeCell ref="C144:C146"/>
    <mergeCell ref="C141:C143"/>
    <mergeCell ref="C129:C131"/>
    <mergeCell ref="C138:C140"/>
    <mergeCell ref="C132:C134"/>
    <mergeCell ref="D138:D140"/>
    <mergeCell ref="B141:B143"/>
    <mergeCell ref="A141:A143"/>
    <mergeCell ref="A150:A152"/>
    <mergeCell ref="A126:A128"/>
    <mergeCell ref="A147:A149"/>
    <mergeCell ref="B147:B149"/>
    <mergeCell ref="A186:A188"/>
    <mergeCell ref="G120:G122"/>
    <mergeCell ref="H123:H125"/>
    <mergeCell ref="E123:E125"/>
    <mergeCell ref="F120:F122"/>
    <mergeCell ref="E163:E165"/>
    <mergeCell ref="A314:A315"/>
    <mergeCell ref="A276:A278"/>
    <mergeCell ref="A270:A272"/>
    <mergeCell ref="D319:D321"/>
    <mergeCell ref="B316:B318"/>
    <mergeCell ref="B314:B315"/>
    <mergeCell ref="B246:B248"/>
    <mergeCell ref="C246:C248"/>
    <mergeCell ref="D246:D248"/>
    <mergeCell ref="B286:B288"/>
    <mergeCell ref="C286:C288"/>
    <mergeCell ref="D286:D288"/>
    <mergeCell ref="B302:B304"/>
    <mergeCell ref="C302:C304"/>
    <mergeCell ref="D302:D304"/>
    <mergeCell ref="C316:C318"/>
    <mergeCell ref="B280:B282"/>
    <mergeCell ref="C280:C282"/>
    <mergeCell ref="D280:D282"/>
    <mergeCell ref="B252:B254"/>
    <mergeCell ref="C252:C254"/>
    <mergeCell ref="D252:D254"/>
    <mergeCell ref="B308:B310"/>
    <mergeCell ref="C308:C310"/>
    <mergeCell ref="D308:D310"/>
    <mergeCell ref="A267:A269"/>
    <mergeCell ref="D267:D269"/>
    <mergeCell ref="C267:C269"/>
    <mergeCell ref="B267:B269"/>
    <mergeCell ref="C270:C272"/>
    <mergeCell ref="B283:B285"/>
    <mergeCell ref="D316:D318"/>
    <mergeCell ref="C325:C327"/>
    <mergeCell ref="B319:B321"/>
    <mergeCell ref="C319:C321"/>
    <mergeCell ref="A325:B327"/>
    <mergeCell ref="A319:A321"/>
    <mergeCell ref="A322:B324"/>
    <mergeCell ref="C322:C324"/>
    <mergeCell ref="O276:O278"/>
    <mergeCell ref="L270:L272"/>
    <mergeCell ref="M270:M272"/>
    <mergeCell ref="I270:I272"/>
    <mergeCell ref="P276:P278"/>
    <mergeCell ref="O322:O324"/>
    <mergeCell ref="E314:E315"/>
    <mergeCell ref="D276:D278"/>
    <mergeCell ref="C273:C275"/>
    <mergeCell ref="B276:B278"/>
    <mergeCell ref="B273:B275"/>
    <mergeCell ref="C314:C315"/>
    <mergeCell ref="D273:D275"/>
    <mergeCell ref="E273:E275"/>
    <mergeCell ref="E276:E278"/>
    <mergeCell ref="D270:D272"/>
    <mergeCell ref="D314:D315"/>
    <mergeCell ref="N270:N272"/>
    <mergeCell ref="J314:J315"/>
    <mergeCell ref="O316:O318"/>
    <mergeCell ref="P316:P318"/>
    <mergeCell ref="O273:O275"/>
    <mergeCell ref="O270:O272"/>
    <mergeCell ref="P273:P275"/>
    <mergeCell ref="A317:A318"/>
    <mergeCell ref="E325:E327"/>
    <mergeCell ref="D322:D324"/>
    <mergeCell ref="D325:D327"/>
    <mergeCell ref="E322:E324"/>
    <mergeCell ref="E319:E321"/>
    <mergeCell ref="F314:F315"/>
    <mergeCell ref="E286:E288"/>
    <mergeCell ref="O286:O288"/>
    <mergeCell ref="P286:P288"/>
    <mergeCell ref="Q286:Q288"/>
    <mergeCell ref="R286:R288"/>
    <mergeCell ref="T325:T327"/>
    <mergeCell ref="S325:S327"/>
    <mergeCell ref="T322:T324"/>
    <mergeCell ref="S322:S324"/>
    <mergeCell ref="S319:S321"/>
    <mergeCell ref="P322:P324"/>
    <mergeCell ref="Q322:Q324"/>
    <mergeCell ref="O325:O327"/>
    <mergeCell ref="Q325:Q327"/>
    <mergeCell ref="R325:R327"/>
    <mergeCell ref="P325:P327"/>
    <mergeCell ref="T319:T321"/>
    <mergeCell ref="R319:R321"/>
    <mergeCell ref="H314:H315"/>
    <mergeCell ref="G314:G315"/>
    <mergeCell ref="I314:I315"/>
    <mergeCell ref="K314:K315"/>
    <mergeCell ref="N314:N315"/>
    <mergeCell ref="M314:M315"/>
    <mergeCell ref="T311:T313"/>
    <mergeCell ref="R322:R324"/>
    <mergeCell ref="X215:X217"/>
    <mergeCell ref="O319:O321"/>
    <mergeCell ref="Q319:Q321"/>
    <mergeCell ref="P319:P321"/>
    <mergeCell ref="U325:U327"/>
    <mergeCell ref="U322:U324"/>
    <mergeCell ref="U319:U321"/>
    <mergeCell ref="V325:V327"/>
    <mergeCell ref="V322:V324"/>
    <mergeCell ref="V319:V321"/>
    <mergeCell ref="X322:X324"/>
    <mergeCell ref="W322:W324"/>
    <mergeCell ref="W276:W278"/>
    <mergeCell ref="W325:W327"/>
    <mergeCell ref="X325:X327"/>
    <mergeCell ref="X319:X321"/>
    <mergeCell ref="W319:W321"/>
    <mergeCell ref="V276:V278"/>
    <mergeCell ref="X276:X278"/>
    <mergeCell ref="W295:W297"/>
    <mergeCell ref="X295:X297"/>
    <mergeCell ref="P280:P282"/>
    <mergeCell ref="Q280:Q282"/>
    <mergeCell ref="R280:R282"/>
    <mergeCell ref="S280:S282"/>
    <mergeCell ref="T280:T282"/>
    <mergeCell ref="U280:U282"/>
    <mergeCell ref="V280:V282"/>
    <mergeCell ref="W280:W282"/>
    <mergeCell ref="X280:X282"/>
    <mergeCell ref="V286:V288"/>
    <mergeCell ref="W286:W288"/>
    <mergeCell ref="I105:I107"/>
    <mergeCell ref="W183:W185"/>
    <mergeCell ref="W172:W174"/>
    <mergeCell ref="W210:W212"/>
    <mergeCell ref="W189:W191"/>
    <mergeCell ref="X169:X171"/>
    <mergeCell ref="W169:W171"/>
    <mergeCell ref="W195:W197"/>
    <mergeCell ref="W207:W209"/>
    <mergeCell ref="W180:W182"/>
    <mergeCell ref="W215:W217"/>
    <mergeCell ref="W175:W177"/>
    <mergeCell ref="W243:W245"/>
    <mergeCell ref="X207:X209"/>
    <mergeCell ref="X187:X188"/>
    <mergeCell ref="X193:X194"/>
    <mergeCell ref="W201:W203"/>
    <mergeCell ref="W187:W188"/>
    <mergeCell ref="X198:X200"/>
    <mergeCell ref="W193:W194"/>
    <mergeCell ref="X201:X203"/>
    <mergeCell ref="W224:W226"/>
    <mergeCell ref="W230:W232"/>
    <mergeCell ref="X224:X226"/>
    <mergeCell ref="X237:X239"/>
    <mergeCell ref="X175:X177"/>
    <mergeCell ref="X183:X185"/>
    <mergeCell ref="X180:X182"/>
    <mergeCell ref="X243:X245"/>
    <mergeCell ref="X189:X191"/>
    <mergeCell ref="X210:X212"/>
    <mergeCell ref="X230:X232"/>
    <mergeCell ref="R72:R74"/>
    <mergeCell ref="U126:U128"/>
    <mergeCell ref="R126:R128"/>
    <mergeCell ref="S123:S124"/>
    <mergeCell ref="U129:U131"/>
    <mergeCell ref="Q66:Q68"/>
    <mergeCell ref="V126:V128"/>
    <mergeCell ref="T117:T119"/>
    <mergeCell ref="P117:P119"/>
    <mergeCell ref="S111:S113"/>
    <mergeCell ref="P114:P116"/>
    <mergeCell ref="Q120:Q122"/>
    <mergeCell ref="Q114:Q116"/>
    <mergeCell ref="R114:R116"/>
    <mergeCell ref="S114:S116"/>
    <mergeCell ref="O69:O71"/>
    <mergeCell ref="O72:O74"/>
    <mergeCell ref="S66:S68"/>
    <mergeCell ref="V117:V119"/>
    <mergeCell ref="P75:P77"/>
    <mergeCell ref="Q72:Q74"/>
    <mergeCell ref="Q111:Q113"/>
    <mergeCell ref="P105:P107"/>
    <mergeCell ref="P108:P110"/>
    <mergeCell ref="R69:R71"/>
    <mergeCell ref="U69:U71"/>
    <mergeCell ref="T69:T71"/>
    <mergeCell ref="Q108:Q110"/>
    <mergeCell ref="R105:R107"/>
    <mergeCell ref="V66:V68"/>
    <mergeCell ref="P69:P71"/>
    <mergeCell ref="P66:P68"/>
    <mergeCell ref="B66:B68"/>
    <mergeCell ref="C66:C68"/>
    <mergeCell ref="O45:O47"/>
    <mergeCell ref="B69:B71"/>
    <mergeCell ref="Q36:Q38"/>
    <mergeCell ref="R36:R38"/>
    <mergeCell ref="Q51:Q53"/>
    <mergeCell ref="P33:P35"/>
    <mergeCell ref="P54:P56"/>
    <mergeCell ref="O57:O59"/>
    <mergeCell ref="O60:O62"/>
    <mergeCell ref="O66:O68"/>
    <mergeCell ref="R33:R35"/>
    <mergeCell ref="Q45:Q47"/>
    <mergeCell ref="R45:R47"/>
    <mergeCell ref="Q48:Q50"/>
    <mergeCell ref="Q33:Q35"/>
    <mergeCell ref="B57:B59"/>
    <mergeCell ref="C57:C59"/>
    <mergeCell ref="B36:B38"/>
    <mergeCell ref="C36:C38"/>
    <mergeCell ref="D36:D38"/>
    <mergeCell ref="E36:E38"/>
    <mergeCell ref="E57:E59"/>
    <mergeCell ref="C33:C35"/>
    <mergeCell ref="E48:E50"/>
    <mergeCell ref="C69:C71"/>
    <mergeCell ref="E69:E71"/>
    <mergeCell ref="D54:D56"/>
    <mergeCell ref="E66:E68"/>
    <mergeCell ref="U21:U23"/>
    <mergeCell ref="O105:O107"/>
    <mergeCell ref="O75:O77"/>
    <mergeCell ref="B72:B74"/>
    <mergeCell ref="D39:D41"/>
    <mergeCell ref="E39:E41"/>
    <mergeCell ref="O39:O41"/>
    <mergeCell ref="P39:P41"/>
    <mergeCell ref="Q39:Q41"/>
    <mergeCell ref="R39:R41"/>
    <mergeCell ref="S39:S41"/>
    <mergeCell ref="T39:T41"/>
    <mergeCell ref="U39:U41"/>
    <mergeCell ref="U54:U56"/>
    <mergeCell ref="R51:R53"/>
    <mergeCell ref="R54:R56"/>
    <mergeCell ref="B42:B44"/>
    <mergeCell ref="B30:B32"/>
    <mergeCell ref="C30:C32"/>
    <mergeCell ref="T33:T35"/>
    <mergeCell ref="N48:N50"/>
    <mergeCell ref="E30:E32"/>
    <mergeCell ref="P30:P32"/>
    <mergeCell ref="R30:R32"/>
    <mergeCell ref="B39:B41"/>
    <mergeCell ref="C39:C41"/>
    <mergeCell ref="O33:O35"/>
    <mergeCell ref="B51:B53"/>
    <mergeCell ref="E60:E62"/>
    <mergeCell ref="O51:O53"/>
    <mergeCell ref="O54:O56"/>
    <mergeCell ref="P57:P59"/>
    <mergeCell ref="K105:K107"/>
    <mergeCell ref="O114:O116"/>
    <mergeCell ref="J105:J107"/>
    <mergeCell ref="O78:O80"/>
    <mergeCell ref="E84:E86"/>
    <mergeCell ref="G117:G119"/>
    <mergeCell ref="I117:I119"/>
    <mergeCell ref="H117:H119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A27:A29"/>
    <mergeCell ref="B27:B29"/>
    <mergeCell ref="C27:C29"/>
    <mergeCell ref="E27:E29"/>
    <mergeCell ref="A48:A50"/>
    <mergeCell ref="A30:A32"/>
    <mergeCell ref="A60:A62"/>
    <mergeCell ref="A51:A59"/>
    <mergeCell ref="A39:A41"/>
    <mergeCell ref="A33:A35"/>
    <mergeCell ref="C114:C116"/>
    <mergeCell ref="B63:B65"/>
    <mergeCell ref="C63:C65"/>
    <mergeCell ref="C117:C119"/>
    <mergeCell ref="C120:C122"/>
    <mergeCell ref="E117:E119"/>
    <mergeCell ref="D114:D116"/>
    <mergeCell ref="E114:E116"/>
    <mergeCell ref="N123:N124"/>
    <mergeCell ref="E75:E77"/>
    <mergeCell ref="N105:N107"/>
    <mergeCell ref="H105:H107"/>
    <mergeCell ref="E105:E107"/>
    <mergeCell ref="L120:L122"/>
    <mergeCell ref="N117:N119"/>
    <mergeCell ref="O120:O122"/>
    <mergeCell ref="D69:D71"/>
    <mergeCell ref="E72:E74"/>
    <mergeCell ref="C72:C74"/>
    <mergeCell ref="O117:O119"/>
    <mergeCell ref="O111:O113"/>
    <mergeCell ref="H120:H122"/>
    <mergeCell ref="I120:I122"/>
    <mergeCell ref="D72:D74"/>
    <mergeCell ref="O108:O110"/>
    <mergeCell ref="E108:E110"/>
    <mergeCell ref="M105:M107"/>
    <mergeCell ref="L105:L107"/>
    <mergeCell ref="M117:M119"/>
    <mergeCell ref="K117:K119"/>
    <mergeCell ref="J117:J119"/>
    <mergeCell ref="E96:E98"/>
    <mergeCell ref="F117:F119"/>
    <mergeCell ref="G105:G107"/>
    <mergeCell ref="F105:F107"/>
    <mergeCell ref="A117:B119"/>
    <mergeCell ref="B75:B77"/>
    <mergeCell ref="A105:A107"/>
    <mergeCell ref="B108:B110"/>
    <mergeCell ref="A114:B116"/>
    <mergeCell ref="A111:A113"/>
    <mergeCell ref="B78:B80"/>
    <mergeCell ref="C78:C80"/>
    <mergeCell ref="D78:D80"/>
    <mergeCell ref="E78:E80"/>
    <mergeCell ref="D75:D77"/>
    <mergeCell ref="C75:C77"/>
    <mergeCell ref="B105:B107"/>
    <mergeCell ref="C105:C107"/>
    <mergeCell ref="D105:D107"/>
    <mergeCell ref="B111:B113"/>
    <mergeCell ref="E111:E113"/>
    <mergeCell ref="B84:B86"/>
    <mergeCell ref="C84:C86"/>
    <mergeCell ref="D84:D86"/>
    <mergeCell ref="D108:D110"/>
    <mergeCell ref="A108:A110"/>
    <mergeCell ref="E81:E83"/>
    <mergeCell ref="D111:D113"/>
    <mergeCell ref="C108:C110"/>
    <mergeCell ref="C111:C113"/>
    <mergeCell ref="B90:B92"/>
    <mergeCell ref="C90:C92"/>
    <mergeCell ref="D90:D92"/>
    <mergeCell ref="E90:E92"/>
    <mergeCell ref="D117:D119"/>
    <mergeCell ref="B93:B95"/>
    <mergeCell ref="B81:B83"/>
    <mergeCell ref="C96:C98"/>
    <mergeCell ref="D96:D98"/>
    <mergeCell ref="B123:B125"/>
    <mergeCell ref="A120:B122"/>
    <mergeCell ref="D120:D122"/>
    <mergeCell ref="E138:E140"/>
    <mergeCell ref="E150:E152"/>
    <mergeCell ref="B186:B188"/>
    <mergeCell ref="B180:B182"/>
    <mergeCell ref="C163:C165"/>
    <mergeCell ref="B126:B128"/>
    <mergeCell ref="C135:C137"/>
    <mergeCell ref="D132:D134"/>
    <mergeCell ref="E135:E137"/>
    <mergeCell ref="E180:E182"/>
    <mergeCell ref="C150:C152"/>
    <mergeCell ref="C147:C149"/>
    <mergeCell ref="D147:D149"/>
    <mergeCell ref="B166:B168"/>
    <mergeCell ref="C166:C168"/>
    <mergeCell ref="B150:B152"/>
    <mergeCell ref="B144:B146"/>
    <mergeCell ref="B87:B89"/>
    <mergeCell ref="C87:C89"/>
    <mergeCell ref="D87:D89"/>
    <mergeCell ref="E87:E89"/>
    <mergeCell ref="D166:D168"/>
    <mergeCell ref="E166:E168"/>
    <mergeCell ref="E157:E159"/>
    <mergeCell ref="B160:B162"/>
    <mergeCell ref="D163:D165"/>
    <mergeCell ref="A132:A134"/>
    <mergeCell ref="A138:A140"/>
    <mergeCell ref="A135:A137"/>
    <mergeCell ref="B135:B137"/>
    <mergeCell ref="B138:B140"/>
    <mergeCell ref="C126:C128"/>
    <mergeCell ref="B129:B131"/>
    <mergeCell ref="A129:A131"/>
    <mergeCell ref="B132:B134"/>
    <mergeCell ref="A163:A165"/>
    <mergeCell ref="B163:B165"/>
    <mergeCell ref="D150:D152"/>
    <mergeCell ref="K180:K182"/>
    <mergeCell ref="D189:D191"/>
    <mergeCell ref="C218:C220"/>
    <mergeCell ref="D240:D242"/>
    <mergeCell ref="B169:B171"/>
    <mergeCell ref="A169:A171"/>
    <mergeCell ref="C210:C212"/>
    <mergeCell ref="C195:C197"/>
    <mergeCell ref="A210:B212"/>
    <mergeCell ref="A172:A174"/>
    <mergeCell ref="A175:B177"/>
    <mergeCell ref="B172:B174"/>
    <mergeCell ref="A178:B178"/>
    <mergeCell ref="A183:A185"/>
    <mergeCell ref="C172:C174"/>
    <mergeCell ref="C189:C191"/>
    <mergeCell ref="C186:C188"/>
    <mergeCell ref="C180:C182"/>
    <mergeCell ref="D195:D197"/>
    <mergeCell ref="E204:E206"/>
    <mergeCell ref="C175:C177"/>
    <mergeCell ref="D175:D177"/>
    <mergeCell ref="E189:E191"/>
    <mergeCell ref="D172:D174"/>
    <mergeCell ref="E175:E177"/>
    <mergeCell ref="D169:D171"/>
    <mergeCell ref="E172:E174"/>
    <mergeCell ref="E243:E245"/>
    <mergeCell ref="P183:P185"/>
    <mergeCell ref="O224:O226"/>
    <mergeCell ref="P189:P191"/>
    <mergeCell ref="B198:B200"/>
    <mergeCell ref="A214:B214"/>
    <mergeCell ref="A179:B179"/>
    <mergeCell ref="A192:A194"/>
    <mergeCell ref="B195:B197"/>
    <mergeCell ref="A195:A197"/>
    <mergeCell ref="B183:B185"/>
    <mergeCell ref="C192:C194"/>
    <mergeCell ref="A213:B213"/>
    <mergeCell ref="A207:A209"/>
    <mergeCell ref="B207:B209"/>
    <mergeCell ref="A224:A226"/>
    <mergeCell ref="A215:A217"/>
    <mergeCell ref="C215:C217"/>
    <mergeCell ref="C183:C185"/>
    <mergeCell ref="A189:A191"/>
    <mergeCell ref="G180:G182"/>
    <mergeCell ref="I180:I182"/>
    <mergeCell ref="A201:A203"/>
    <mergeCell ref="A198:A200"/>
    <mergeCell ref="D243:D245"/>
    <mergeCell ref="P198:P200"/>
    <mergeCell ref="O183:O185"/>
    <mergeCell ref="O189:O191"/>
    <mergeCell ref="B255:B257"/>
    <mergeCell ref="P163:P165"/>
    <mergeCell ref="P150:P152"/>
    <mergeCell ref="E230:E232"/>
    <mergeCell ref="O230:O232"/>
    <mergeCell ref="J215:J217"/>
    <mergeCell ref="P157:P159"/>
    <mergeCell ref="E210:E212"/>
    <mergeCell ref="P169:P171"/>
    <mergeCell ref="P175:P177"/>
    <mergeCell ref="O187:O188"/>
    <mergeCell ref="P187:P188"/>
    <mergeCell ref="O172:O174"/>
    <mergeCell ref="N180:N182"/>
    <mergeCell ref="J180:J182"/>
    <mergeCell ref="O169:O171"/>
    <mergeCell ref="D215:D217"/>
    <mergeCell ref="D210:D212"/>
    <mergeCell ref="D186:D188"/>
    <mergeCell ref="D218:D220"/>
    <mergeCell ref="D198:D200"/>
    <mergeCell ref="E195:E197"/>
    <mergeCell ref="E215:E217"/>
    <mergeCell ref="E186:E188"/>
    <mergeCell ref="P215:P217"/>
    <mergeCell ref="B189:B191"/>
    <mergeCell ref="R243:R245"/>
    <mergeCell ref="R267:R269"/>
    <mergeCell ref="W267:W269"/>
    <mergeCell ref="W237:W239"/>
    <mergeCell ref="O243:O245"/>
    <mergeCell ref="P224:P226"/>
    <mergeCell ref="R230:R232"/>
    <mergeCell ref="W270:W272"/>
    <mergeCell ref="T270:T272"/>
    <mergeCell ref="U270:U272"/>
    <mergeCell ref="Q270:Q272"/>
    <mergeCell ref="R270:R272"/>
    <mergeCell ref="S270:S272"/>
    <mergeCell ref="V224:V226"/>
    <mergeCell ref="V230:V232"/>
    <mergeCell ref="T224:T226"/>
    <mergeCell ref="U267:U269"/>
    <mergeCell ref="V267:V269"/>
    <mergeCell ref="T267:T269"/>
    <mergeCell ref="S267:S269"/>
    <mergeCell ref="S243:S245"/>
    <mergeCell ref="V243:V245"/>
    <mergeCell ref="W234:W236"/>
    <mergeCell ref="W252:W254"/>
    <mergeCell ref="F180:F182"/>
    <mergeCell ref="O180:O182"/>
    <mergeCell ref="M180:M182"/>
    <mergeCell ref="P218:P220"/>
    <mergeCell ref="A230:A232"/>
    <mergeCell ref="O210:O212"/>
    <mergeCell ref="B224:B226"/>
    <mergeCell ref="C224:C226"/>
    <mergeCell ref="C207:C209"/>
    <mergeCell ref="C198:C200"/>
    <mergeCell ref="E252:E254"/>
    <mergeCell ref="O252:O254"/>
    <mergeCell ref="P252:P254"/>
    <mergeCell ref="E246:E248"/>
    <mergeCell ref="O246:O248"/>
    <mergeCell ref="P246:P248"/>
    <mergeCell ref="D201:D203"/>
    <mergeCell ref="E201:E203"/>
    <mergeCell ref="P243:P245"/>
    <mergeCell ref="O193:O194"/>
    <mergeCell ref="D230:D232"/>
    <mergeCell ref="O240:O242"/>
    <mergeCell ref="P240:P242"/>
    <mergeCell ref="O215:O217"/>
    <mergeCell ref="M215:M217"/>
    <mergeCell ref="N215:N217"/>
    <mergeCell ref="F215:F217"/>
    <mergeCell ref="P195:P197"/>
    <mergeCell ref="P207:P209"/>
    <mergeCell ref="D192:D194"/>
    <mergeCell ref="E192:E194"/>
    <mergeCell ref="B215:B217"/>
    <mergeCell ref="U316:U318"/>
    <mergeCell ref="U273:U275"/>
    <mergeCell ref="U276:U278"/>
    <mergeCell ref="Q276:Q278"/>
    <mergeCell ref="S276:S278"/>
    <mergeCell ref="R276:R278"/>
    <mergeCell ref="S286:S288"/>
    <mergeCell ref="T286:T288"/>
    <mergeCell ref="Q204:Q206"/>
    <mergeCell ref="R204:R206"/>
    <mergeCell ref="S204:S206"/>
    <mergeCell ref="T204:T206"/>
    <mergeCell ref="U204:U206"/>
    <mergeCell ref="U215:U217"/>
    <mergeCell ref="S210:S212"/>
    <mergeCell ref="S215:S217"/>
    <mergeCell ref="S224:S226"/>
    <mergeCell ref="T243:T245"/>
    <mergeCell ref="S230:S232"/>
    <mergeCell ref="U207:U209"/>
    <mergeCell ref="Q224:Q226"/>
    <mergeCell ref="S273:S275"/>
    <mergeCell ref="T273:T275"/>
    <mergeCell ref="T210:T212"/>
    <mergeCell ref="S207:S209"/>
    <mergeCell ref="T207:T209"/>
    <mergeCell ref="S308:S310"/>
    <mergeCell ref="T308:T310"/>
    <mergeCell ref="U237:U239"/>
    <mergeCell ref="Q215:Q217"/>
    <mergeCell ref="Q218:Q220"/>
    <mergeCell ref="T218:T220"/>
    <mergeCell ref="V218:V220"/>
    <mergeCell ref="Q237:Q239"/>
    <mergeCell ref="R237:R239"/>
    <mergeCell ref="U224:U226"/>
    <mergeCell ref="U230:U232"/>
    <mergeCell ref="T215:T217"/>
    <mergeCell ref="T230:T232"/>
    <mergeCell ref="R224:R226"/>
    <mergeCell ref="V252:V254"/>
    <mergeCell ref="R175:R177"/>
    <mergeCell ref="R195:R197"/>
    <mergeCell ref="R189:R191"/>
    <mergeCell ref="R207:R209"/>
    <mergeCell ref="S189:S191"/>
    <mergeCell ref="T189:T191"/>
    <mergeCell ref="R218:R220"/>
    <mergeCell ref="S218:S220"/>
    <mergeCell ref="S237:S239"/>
    <mergeCell ref="T237:T239"/>
    <mergeCell ref="U183:U185"/>
    <mergeCell ref="T180:T182"/>
    <mergeCell ref="U187:U188"/>
    <mergeCell ref="V207:V209"/>
    <mergeCell ref="U193:U194"/>
    <mergeCell ref="U195:U197"/>
    <mergeCell ref="V183:V185"/>
    <mergeCell ref="V175:V177"/>
    <mergeCell ref="V180:V182"/>
    <mergeCell ref="R187:R188"/>
    <mergeCell ref="S187:S188"/>
    <mergeCell ref="T187:T188"/>
    <mergeCell ref="Q175:Q177"/>
    <mergeCell ref="X286:X288"/>
    <mergeCell ref="W302:W304"/>
    <mergeCell ref="X302:X304"/>
    <mergeCell ref="U311:U313"/>
    <mergeCell ref="V311:V313"/>
    <mergeCell ref="W311:W313"/>
    <mergeCell ref="U286:U288"/>
    <mergeCell ref="W299:W301"/>
    <mergeCell ref="X299:X301"/>
    <mergeCell ref="S289:S291"/>
    <mergeCell ref="T289:T291"/>
    <mergeCell ref="U289:U291"/>
    <mergeCell ref="V289:V291"/>
    <mergeCell ref="W289:W291"/>
    <mergeCell ref="X289:X291"/>
    <mergeCell ref="Q292:Q294"/>
    <mergeCell ref="R292:R294"/>
    <mergeCell ref="U308:U310"/>
    <mergeCell ref="V308:V310"/>
    <mergeCell ref="X292:X294"/>
    <mergeCell ref="S292:S294"/>
    <mergeCell ref="T292:T294"/>
    <mergeCell ref="U292:U294"/>
    <mergeCell ref="V292:V294"/>
    <mergeCell ref="W292:W294"/>
    <mergeCell ref="X311:X313"/>
    <mergeCell ref="S295:S297"/>
    <mergeCell ref="T295:T297"/>
    <mergeCell ref="U302:U304"/>
    <mergeCell ref="V302:V304"/>
    <mergeCell ref="S311:S313"/>
    <mergeCell ref="W305:W307"/>
    <mergeCell ref="T183:T185"/>
    <mergeCell ref="U180:U182"/>
    <mergeCell ref="U175:U177"/>
    <mergeCell ref="T175:T177"/>
    <mergeCell ref="S195:S197"/>
    <mergeCell ref="T195:T197"/>
    <mergeCell ref="U189:U191"/>
    <mergeCell ref="S105:S107"/>
    <mergeCell ref="Q105:Q107"/>
    <mergeCell ref="U138:U140"/>
    <mergeCell ref="U135:U137"/>
    <mergeCell ref="U105:U107"/>
    <mergeCell ref="V114:V116"/>
    <mergeCell ref="V105:V107"/>
    <mergeCell ref="V129:V131"/>
    <mergeCell ref="T129:T131"/>
    <mergeCell ref="U114:U116"/>
    <mergeCell ref="T126:T128"/>
    <mergeCell ref="T123:T124"/>
    <mergeCell ref="S126:S128"/>
    <mergeCell ref="R123:R124"/>
    <mergeCell ref="R129:R131"/>
    <mergeCell ref="Q129:Q131"/>
    <mergeCell ref="U150:U152"/>
    <mergeCell ref="T150:T152"/>
    <mergeCell ref="Q135:Q137"/>
    <mergeCell ref="T144:T146"/>
    <mergeCell ref="U144:U146"/>
    <mergeCell ref="T132:T134"/>
    <mergeCell ref="T147:T149"/>
    <mergeCell ref="V135:V137"/>
    <mergeCell ref="S117:S119"/>
    <mergeCell ref="X48:X50"/>
    <mergeCell ref="Q63:Q65"/>
    <mergeCell ref="T66:T68"/>
    <mergeCell ref="V51:V53"/>
    <mergeCell ref="T48:T50"/>
    <mergeCell ref="S48:S50"/>
    <mergeCell ref="R48:R50"/>
    <mergeCell ref="U60:U62"/>
    <mergeCell ref="D48:D50"/>
    <mergeCell ref="D51:D53"/>
    <mergeCell ref="D57:D59"/>
    <mergeCell ref="W39:W41"/>
    <mergeCell ref="X39:X41"/>
    <mergeCell ref="D63:D65"/>
    <mergeCell ref="D66:D68"/>
    <mergeCell ref="E54:E56"/>
    <mergeCell ref="E63:E65"/>
    <mergeCell ref="P48:P50"/>
    <mergeCell ref="M48:M50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T51:T53"/>
    <mergeCell ref="C283:C285"/>
    <mergeCell ref="D283:D285"/>
    <mergeCell ref="E283:E285"/>
    <mergeCell ref="O283:O285"/>
    <mergeCell ref="P283:P285"/>
    <mergeCell ref="Q283:Q285"/>
    <mergeCell ref="R283:R285"/>
    <mergeCell ref="S283:S285"/>
    <mergeCell ref="T283:T285"/>
    <mergeCell ref="U283:U285"/>
    <mergeCell ref="V283:V285"/>
    <mergeCell ref="W283:W285"/>
    <mergeCell ref="X273:X275"/>
    <mergeCell ref="T276:T278"/>
    <mergeCell ref="F270:F272"/>
    <mergeCell ref="E270:E272"/>
    <mergeCell ref="H270:H272"/>
    <mergeCell ref="J270:J272"/>
    <mergeCell ref="K270:K272"/>
    <mergeCell ref="G270:G272"/>
    <mergeCell ref="V270:V272"/>
    <mergeCell ref="Q273:Q275"/>
    <mergeCell ref="R273:R275"/>
    <mergeCell ref="V273:V275"/>
    <mergeCell ref="W273:W275"/>
    <mergeCell ref="W227:W229"/>
    <mergeCell ref="X227:X229"/>
    <mergeCell ref="R198:R200"/>
    <mergeCell ref="S198:S200"/>
    <mergeCell ref="T198:T200"/>
    <mergeCell ref="U198:U200"/>
    <mergeCell ref="V198:V200"/>
    <mergeCell ref="W198:W200"/>
    <mergeCell ref="B204:B206"/>
    <mergeCell ref="C204:C206"/>
    <mergeCell ref="R210:R212"/>
    <mergeCell ref="D224:D226"/>
    <mergeCell ref="D207:D209"/>
    <mergeCell ref="O201:O203"/>
    <mergeCell ref="O207:O209"/>
    <mergeCell ref="E207:E209"/>
    <mergeCell ref="E198:E200"/>
    <mergeCell ref="O198:O200"/>
    <mergeCell ref="Q210:Q212"/>
    <mergeCell ref="D204:D206"/>
    <mergeCell ref="V201:V203"/>
    <mergeCell ref="Q201:Q203"/>
    <mergeCell ref="V210:V212"/>
    <mergeCell ref="S221:S223"/>
    <mergeCell ref="T221:T223"/>
    <mergeCell ref="U221:U223"/>
    <mergeCell ref="V221:V223"/>
    <mergeCell ref="V215:V217"/>
    <mergeCell ref="U210:U212"/>
    <mergeCell ref="R215:R217"/>
    <mergeCell ref="B218:B220"/>
    <mergeCell ref="U218:U220"/>
    <mergeCell ref="Q163:Q165"/>
    <mergeCell ref="H180:H182"/>
    <mergeCell ref="V195:V197"/>
    <mergeCell ref="P201:P203"/>
    <mergeCell ref="R201:R203"/>
    <mergeCell ref="S201:S203"/>
    <mergeCell ref="T201:T203"/>
    <mergeCell ref="U201:U203"/>
    <mergeCell ref="B227:B229"/>
    <mergeCell ref="C227:C229"/>
    <mergeCell ref="D227:D229"/>
    <mergeCell ref="E227:E229"/>
    <mergeCell ref="O227:O229"/>
    <mergeCell ref="P227:P229"/>
    <mergeCell ref="Q227:Q229"/>
    <mergeCell ref="R227:R229"/>
    <mergeCell ref="S227:S229"/>
    <mergeCell ref="T227:T229"/>
    <mergeCell ref="U227:U229"/>
    <mergeCell ref="V227:V229"/>
    <mergeCell ref="V189:V191"/>
    <mergeCell ref="Q169:Q171"/>
    <mergeCell ref="Q183:Q185"/>
    <mergeCell ref="R183:R185"/>
    <mergeCell ref="R193:R194"/>
    <mergeCell ref="T193:T194"/>
    <mergeCell ref="R169:R171"/>
    <mergeCell ref="V187:V188"/>
    <mergeCell ref="S193:S194"/>
    <mergeCell ref="V193:V194"/>
    <mergeCell ref="Q187:Q188"/>
    <mergeCell ref="Q189:Q191"/>
    <mergeCell ref="Q258:Q260"/>
    <mergeCell ref="R258:R260"/>
    <mergeCell ref="S258:S260"/>
    <mergeCell ref="T258:T260"/>
    <mergeCell ref="U258:U260"/>
    <mergeCell ref="V258:V260"/>
    <mergeCell ref="W258:W260"/>
    <mergeCell ref="X258:X260"/>
    <mergeCell ref="V204:V206"/>
    <mergeCell ref="W204:W206"/>
    <mergeCell ref="X204:X206"/>
    <mergeCell ref="B102:B104"/>
    <mergeCell ref="C102:C104"/>
    <mergeCell ref="D102:D104"/>
    <mergeCell ref="E102:E104"/>
    <mergeCell ref="O166:O168"/>
    <mergeCell ref="P166:P168"/>
    <mergeCell ref="Q166:Q168"/>
    <mergeCell ref="R166:R168"/>
    <mergeCell ref="S166:S168"/>
    <mergeCell ref="T166:T168"/>
    <mergeCell ref="U166:U168"/>
    <mergeCell ref="V166:V168"/>
    <mergeCell ref="W166:W168"/>
    <mergeCell ref="X166:X168"/>
    <mergeCell ref="R180:R182"/>
    <mergeCell ref="R172:R174"/>
    <mergeCell ref="Q195:Q197"/>
    <mergeCell ref="V172:V174"/>
    <mergeCell ref="V169:V171"/>
    <mergeCell ref="T169:T171"/>
    <mergeCell ref="R163:R165"/>
    <mergeCell ref="B261:B263"/>
    <mergeCell ref="C261:C263"/>
    <mergeCell ref="D261:D263"/>
    <mergeCell ref="E261:E263"/>
    <mergeCell ref="O261:O263"/>
    <mergeCell ref="P261:P263"/>
    <mergeCell ref="Q261:Q263"/>
    <mergeCell ref="R261:R263"/>
    <mergeCell ref="S261:S263"/>
    <mergeCell ref="T261:T263"/>
    <mergeCell ref="U261:U263"/>
    <mergeCell ref="V261:V263"/>
    <mergeCell ref="W261:W263"/>
    <mergeCell ref="X261:X263"/>
    <mergeCell ref="C255:C257"/>
    <mergeCell ref="D255:D257"/>
    <mergeCell ref="E255:E257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W255:W257"/>
    <mergeCell ref="X255:X257"/>
    <mergeCell ref="B258:B260"/>
    <mergeCell ref="C258:C260"/>
    <mergeCell ref="D258:D260"/>
    <mergeCell ref="E258:E260"/>
    <mergeCell ref="O258:O260"/>
    <mergeCell ref="X267:X269"/>
    <mergeCell ref="P267:P269"/>
    <mergeCell ref="O267:O269"/>
    <mergeCell ref="E267:E269"/>
    <mergeCell ref="B264:B266"/>
    <mergeCell ref="C264:C266"/>
    <mergeCell ref="D264:D266"/>
    <mergeCell ref="E264:E266"/>
    <mergeCell ref="O264:O266"/>
    <mergeCell ref="P264:P266"/>
    <mergeCell ref="Q264:Q266"/>
    <mergeCell ref="R264:R266"/>
    <mergeCell ref="S264:S266"/>
    <mergeCell ref="T264:T266"/>
    <mergeCell ref="U264:U266"/>
    <mergeCell ref="V264:V266"/>
    <mergeCell ref="W264:W266"/>
    <mergeCell ref="X264:X266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8" manualBreakCount="8">
    <brk id="41" max="23" man="1"/>
    <brk id="75" max="23" man="1"/>
    <brk id="105" max="23" man="1"/>
    <brk id="139" max="23" man="1"/>
    <brk id="175" max="23" man="1"/>
    <brk id="202" max="23" man="1"/>
    <brk id="232" max="23" man="1"/>
    <brk id="260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1" sqref="C21"/>
    </sheetView>
  </sheetViews>
  <sheetFormatPr defaultRowHeight="15"/>
  <cols>
    <col min="2" max="2" width="8.85546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2021-07-15T09:49:50Z</dcterms:modified>
</cp:coreProperties>
</file>