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Лист1!$A$1:$X$416</definedName>
  </definedNames>
  <calcPr calcId="162913"/>
</workbook>
</file>

<file path=xl/calcChain.xml><?xml version="1.0" encoding="utf-8"?>
<calcChain xmlns="http://schemas.openxmlformats.org/spreadsheetml/2006/main">
  <c r="I338" i="1" l="1"/>
  <c r="J338" i="1"/>
  <c r="K338" i="1"/>
  <c r="L338" i="1"/>
  <c r="M338" i="1"/>
  <c r="N338" i="1"/>
  <c r="H338" i="1"/>
  <c r="I337" i="1"/>
  <c r="J337" i="1"/>
  <c r="K337" i="1"/>
  <c r="L337" i="1"/>
  <c r="M337" i="1"/>
  <c r="N337" i="1"/>
  <c r="H337" i="1"/>
  <c r="H336" i="1"/>
  <c r="G341" i="1"/>
  <c r="G340" i="1"/>
  <c r="N339" i="1"/>
  <c r="M339" i="1"/>
  <c r="L339" i="1"/>
  <c r="K339" i="1"/>
  <c r="J339" i="1"/>
  <c r="I339" i="1"/>
  <c r="H339" i="1"/>
  <c r="G339" i="1"/>
  <c r="I59" i="1" l="1"/>
  <c r="J59" i="1"/>
  <c r="K59" i="1"/>
  <c r="L59" i="1"/>
  <c r="M59" i="1"/>
  <c r="N59" i="1"/>
  <c r="H59" i="1"/>
  <c r="I58" i="1"/>
  <c r="J58" i="1"/>
  <c r="K58" i="1"/>
  <c r="L58" i="1"/>
  <c r="M58" i="1"/>
  <c r="N58" i="1"/>
  <c r="H58" i="1"/>
  <c r="G119" i="1"/>
  <c r="G117" i="1" s="1"/>
  <c r="G118" i="1"/>
  <c r="N117" i="1"/>
  <c r="M117" i="1"/>
  <c r="L117" i="1"/>
  <c r="K117" i="1"/>
  <c r="J117" i="1"/>
  <c r="I117" i="1"/>
  <c r="H117" i="1"/>
  <c r="J212" i="1" l="1"/>
  <c r="I401" i="1" l="1"/>
  <c r="J401" i="1"/>
  <c r="K401" i="1"/>
  <c r="L401" i="1"/>
  <c r="M401" i="1"/>
  <c r="N401" i="1"/>
  <c r="H401" i="1"/>
  <c r="I400" i="1"/>
  <c r="J400" i="1"/>
  <c r="K400" i="1"/>
  <c r="L400" i="1"/>
  <c r="M400" i="1"/>
  <c r="N400" i="1"/>
  <c r="H400" i="1"/>
  <c r="G407" i="1"/>
  <c r="G406" i="1"/>
  <c r="N405" i="1"/>
  <c r="M405" i="1"/>
  <c r="L405" i="1"/>
  <c r="K405" i="1"/>
  <c r="J405" i="1"/>
  <c r="I405" i="1"/>
  <c r="H405" i="1"/>
  <c r="G405" i="1"/>
  <c r="G404" i="1"/>
  <c r="G403" i="1"/>
  <c r="N402" i="1"/>
  <c r="M402" i="1"/>
  <c r="L402" i="1"/>
  <c r="K402" i="1"/>
  <c r="J402" i="1"/>
  <c r="I402" i="1"/>
  <c r="H402" i="1"/>
  <c r="G402" i="1"/>
  <c r="K413" i="1" l="1"/>
  <c r="L413" i="1"/>
  <c r="M413" i="1"/>
  <c r="N413" i="1"/>
  <c r="G396" i="1"/>
  <c r="G395" i="1"/>
  <c r="N394" i="1"/>
  <c r="M394" i="1"/>
  <c r="L394" i="1"/>
  <c r="K394" i="1"/>
  <c r="J394" i="1"/>
  <c r="I394" i="1"/>
  <c r="H394" i="1"/>
  <c r="G394" i="1"/>
  <c r="N393" i="1"/>
  <c r="M393" i="1"/>
  <c r="L393" i="1"/>
  <c r="K393" i="1"/>
  <c r="J393" i="1"/>
  <c r="I393" i="1"/>
  <c r="H393" i="1"/>
  <c r="G393" i="1"/>
  <c r="N392" i="1"/>
  <c r="M392" i="1"/>
  <c r="L392" i="1"/>
  <c r="K392" i="1"/>
  <c r="J392" i="1"/>
  <c r="I392" i="1"/>
  <c r="H392" i="1"/>
  <c r="G392" i="1"/>
  <c r="N391" i="1"/>
  <c r="M391" i="1"/>
  <c r="L391" i="1"/>
  <c r="K391" i="1"/>
  <c r="J391" i="1"/>
  <c r="I391" i="1"/>
  <c r="H391" i="1"/>
  <c r="G391" i="1"/>
  <c r="I134" i="1" l="1"/>
  <c r="I161" i="1" s="1"/>
  <c r="J134" i="1"/>
  <c r="K134" i="1"/>
  <c r="L134" i="1"/>
  <c r="M134" i="1"/>
  <c r="N134" i="1"/>
  <c r="N161" i="1" s="1"/>
  <c r="H134" i="1"/>
  <c r="H161" i="1" s="1"/>
  <c r="I133" i="1"/>
  <c r="I160" i="1" s="1"/>
  <c r="J133" i="1"/>
  <c r="K133" i="1"/>
  <c r="L133" i="1"/>
  <c r="M133" i="1"/>
  <c r="N133" i="1"/>
  <c r="H133" i="1"/>
  <c r="H160" i="1" s="1"/>
  <c r="G155" i="1"/>
  <c r="G154" i="1"/>
  <c r="N153" i="1"/>
  <c r="M153" i="1"/>
  <c r="L153" i="1"/>
  <c r="K153" i="1"/>
  <c r="J153" i="1"/>
  <c r="I153" i="1"/>
  <c r="H153" i="1"/>
  <c r="G153" i="1"/>
  <c r="G152" i="1"/>
  <c r="G151" i="1"/>
  <c r="N150" i="1"/>
  <c r="M150" i="1"/>
  <c r="L150" i="1"/>
  <c r="K150" i="1"/>
  <c r="J150" i="1"/>
  <c r="I150" i="1"/>
  <c r="H150" i="1"/>
  <c r="G149" i="1"/>
  <c r="G148" i="1"/>
  <c r="N147" i="1"/>
  <c r="M147" i="1"/>
  <c r="L147" i="1"/>
  <c r="K147" i="1"/>
  <c r="J147" i="1"/>
  <c r="I147" i="1"/>
  <c r="H147" i="1"/>
  <c r="G147" i="1"/>
  <c r="G146" i="1"/>
  <c r="G145" i="1"/>
  <c r="N144" i="1"/>
  <c r="M144" i="1"/>
  <c r="L144" i="1"/>
  <c r="K144" i="1"/>
  <c r="J144" i="1"/>
  <c r="I144" i="1"/>
  <c r="H144" i="1"/>
  <c r="G143" i="1"/>
  <c r="G142" i="1"/>
  <c r="N141" i="1"/>
  <c r="M141" i="1"/>
  <c r="L141" i="1"/>
  <c r="K141" i="1"/>
  <c r="J141" i="1"/>
  <c r="I141" i="1"/>
  <c r="H141" i="1"/>
  <c r="G140" i="1"/>
  <c r="G139" i="1"/>
  <c r="N138" i="1"/>
  <c r="M138" i="1"/>
  <c r="L138" i="1"/>
  <c r="K138" i="1"/>
  <c r="J138" i="1"/>
  <c r="I138" i="1"/>
  <c r="H138" i="1"/>
  <c r="G137" i="1"/>
  <c r="G136" i="1"/>
  <c r="N135" i="1"/>
  <c r="M135" i="1"/>
  <c r="L135" i="1"/>
  <c r="K135" i="1"/>
  <c r="J135" i="1"/>
  <c r="I135" i="1"/>
  <c r="H135" i="1"/>
  <c r="G131" i="1"/>
  <c r="G130" i="1"/>
  <c r="Q129" i="1"/>
  <c r="N129" i="1"/>
  <c r="M129" i="1"/>
  <c r="L129" i="1"/>
  <c r="K129" i="1"/>
  <c r="J129" i="1"/>
  <c r="I129" i="1"/>
  <c r="H129" i="1"/>
  <c r="N128" i="1"/>
  <c r="N126" i="1" s="1"/>
  <c r="M128" i="1"/>
  <c r="L128" i="1"/>
  <c r="K128" i="1"/>
  <c r="J128" i="1"/>
  <c r="I128" i="1"/>
  <c r="G128" i="1" s="1"/>
  <c r="N127" i="1"/>
  <c r="M127" i="1"/>
  <c r="L127" i="1"/>
  <c r="L126" i="1" s="1"/>
  <c r="K127" i="1"/>
  <c r="J127" i="1"/>
  <c r="I127" i="1"/>
  <c r="H127" i="1"/>
  <c r="K126" i="1"/>
  <c r="H126" i="1"/>
  <c r="J126" i="1" l="1"/>
  <c r="G138" i="1"/>
  <c r="G135" i="1"/>
  <c r="M126" i="1"/>
  <c r="G127" i="1"/>
  <c r="G126" i="1" s="1"/>
  <c r="G129" i="1"/>
  <c r="G150" i="1"/>
  <c r="G144" i="1"/>
  <c r="G141" i="1"/>
  <c r="I126" i="1"/>
  <c r="J374" i="1"/>
  <c r="J386" i="1" l="1"/>
  <c r="J327" i="1"/>
  <c r="I324" i="1"/>
  <c r="J324" i="1"/>
  <c r="K324" i="1"/>
  <c r="L324" i="1"/>
  <c r="M324" i="1"/>
  <c r="N324" i="1"/>
  <c r="I285" i="1"/>
  <c r="J285" i="1"/>
  <c r="K285" i="1"/>
  <c r="L285" i="1"/>
  <c r="N160" i="1"/>
  <c r="G116" i="1"/>
  <c r="G115" i="1"/>
  <c r="N114" i="1"/>
  <c r="M114" i="1"/>
  <c r="L114" i="1"/>
  <c r="K114" i="1"/>
  <c r="J114" i="1"/>
  <c r="I114" i="1"/>
  <c r="H114" i="1"/>
  <c r="I26" i="1"/>
  <c r="J26" i="1"/>
  <c r="K26" i="1"/>
  <c r="L26" i="1"/>
  <c r="M26" i="1"/>
  <c r="N26" i="1"/>
  <c r="H26" i="1"/>
  <c r="I25" i="1"/>
  <c r="J25" i="1"/>
  <c r="K25" i="1"/>
  <c r="L25" i="1"/>
  <c r="M25" i="1"/>
  <c r="N25" i="1"/>
  <c r="H25" i="1"/>
  <c r="G50" i="1"/>
  <c r="G49" i="1"/>
  <c r="N48" i="1"/>
  <c r="M48" i="1"/>
  <c r="L48" i="1"/>
  <c r="K48" i="1"/>
  <c r="J48" i="1"/>
  <c r="I48" i="1"/>
  <c r="H48" i="1"/>
  <c r="J161" i="1" l="1"/>
  <c r="J160" i="1"/>
  <c r="M161" i="1"/>
  <c r="L161" i="1"/>
  <c r="K161" i="1"/>
  <c r="M160" i="1"/>
  <c r="L160" i="1"/>
  <c r="K160" i="1"/>
  <c r="G48" i="1"/>
  <c r="G114" i="1"/>
  <c r="I367" i="1"/>
  <c r="J367" i="1"/>
  <c r="K367" i="1"/>
  <c r="L367" i="1"/>
  <c r="M367" i="1"/>
  <c r="N367" i="1"/>
  <c r="H367" i="1"/>
  <c r="I366" i="1"/>
  <c r="J366" i="1"/>
  <c r="K366" i="1"/>
  <c r="L366" i="1"/>
  <c r="M366" i="1"/>
  <c r="N366" i="1"/>
  <c r="H366" i="1"/>
  <c r="G385" i="1"/>
  <c r="G384" i="1"/>
  <c r="N383" i="1"/>
  <c r="M383" i="1"/>
  <c r="L383" i="1"/>
  <c r="K383" i="1"/>
  <c r="J383" i="1"/>
  <c r="I383" i="1"/>
  <c r="H383" i="1"/>
  <c r="G383" i="1"/>
  <c r="G382" i="1"/>
  <c r="G381" i="1"/>
  <c r="N380" i="1"/>
  <c r="M380" i="1"/>
  <c r="L380" i="1"/>
  <c r="K380" i="1"/>
  <c r="J380" i="1"/>
  <c r="I380" i="1"/>
  <c r="H380" i="1"/>
  <c r="G380" i="1"/>
  <c r="G379" i="1"/>
  <c r="G378" i="1"/>
  <c r="G377" i="1" s="1"/>
  <c r="Q377" i="1"/>
  <c r="N377" i="1"/>
  <c r="M377" i="1"/>
  <c r="L377" i="1"/>
  <c r="K377" i="1"/>
  <c r="J377" i="1"/>
  <c r="I377" i="1"/>
  <c r="H377" i="1"/>
  <c r="I293" i="1"/>
  <c r="J293" i="1"/>
  <c r="K293" i="1"/>
  <c r="L293" i="1"/>
  <c r="M293" i="1"/>
  <c r="N293" i="1"/>
  <c r="H293" i="1"/>
  <c r="I292" i="1"/>
  <c r="J292" i="1"/>
  <c r="K292" i="1"/>
  <c r="L292" i="1"/>
  <c r="M292" i="1"/>
  <c r="N292" i="1"/>
  <c r="H292" i="1"/>
  <c r="G329" i="1"/>
  <c r="N327" i="1"/>
  <c r="M327" i="1"/>
  <c r="L327" i="1"/>
  <c r="K327" i="1"/>
  <c r="I327" i="1"/>
  <c r="H327" i="1"/>
  <c r="G326" i="1"/>
  <c r="H324" i="1"/>
  <c r="G323" i="1"/>
  <c r="G322" i="1"/>
  <c r="N321" i="1"/>
  <c r="M321" i="1"/>
  <c r="L321" i="1"/>
  <c r="K321" i="1"/>
  <c r="J321" i="1"/>
  <c r="G321" i="1" s="1"/>
  <c r="I321" i="1"/>
  <c r="H321" i="1"/>
  <c r="G320" i="1"/>
  <c r="G319" i="1"/>
  <c r="N318" i="1"/>
  <c r="M318" i="1"/>
  <c r="L318" i="1"/>
  <c r="K318" i="1"/>
  <c r="J318" i="1"/>
  <c r="I318" i="1"/>
  <c r="H318" i="1"/>
  <c r="G317" i="1"/>
  <c r="G316" i="1"/>
  <c r="Q315" i="1"/>
  <c r="N315" i="1"/>
  <c r="M315" i="1"/>
  <c r="L315" i="1"/>
  <c r="K315" i="1"/>
  <c r="J315" i="1"/>
  <c r="G315" i="1" s="1"/>
  <c r="I315" i="1"/>
  <c r="H315" i="1"/>
  <c r="G318" i="1" l="1"/>
  <c r="J78" i="1"/>
  <c r="G113" i="1"/>
  <c r="G112" i="1"/>
  <c r="N111" i="1"/>
  <c r="M111" i="1"/>
  <c r="L111" i="1"/>
  <c r="K111" i="1"/>
  <c r="J111" i="1"/>
  <c r="I111" i="1"/>
  <c r="H111" i="1"/>
  <c r="G111" i="1" l="1"/>
  <c r="H201" i="1"/>
  <c r="H200" i="1"/>
  <c r="J201" i="1"/>
  <c r="K201" i="1"/>
  <c r="L201" i="1"/>
  <c r="M201" i="1"/>
  <c r="N201" i="1"/>
  <c r="I201" i="1"/>
  <c r="J200" i="1"/>
  <c r="K200" i="1"/>
  <c r="L200" i="1"/>
  <c r="M200" i="1"/>
  <c r="N200" i="1"/>
  <c r="I200" i="1"/>
  <c r="G207" i="1"/>
  <c r="G206" i="1"/>
  <c r="Q205" i="1"/>
  <c r="N205" i="1"/>
  <c r="M205" i="1"/>
  <c r="L205" i="1"/>
  <c r="K205" i="1"/>
  <c r="J205" i="1"/>
  <c r="I205" i="1"/>
  <c r="H205" i="1"/>
  <c r="G205" i="1" l="1"/>
  <c r="L240" i="1"/>
  <c r="M240" i="1"/>
  <c r="N240" i="1"/>
  <c r="L347" i="1" l="1"/>
  <c r="L66" i="1" l="1"/>
  <c r="M66" i="1"/>
  <c r="N66" i="1"/>
  <c r="F11" i="2"/>
  <c r="F8" i="2"/>
  <c r="F5" i="2"/>
  <c r="F2" i="2"/>
  <c r="I249" i="1"/>
  <c r="G110" i="1" l="1"/>
  <c r="G109" i="1"/>
  <c r="N108" i="1"/>
  <c r="M108" i="1"/>
  <c r="L108" i="1"/>
  <c r="K108" i="1"/>
  <c r="J108" i="1"/>
  <c r="I108" i="1"/>
  <c r="H108" i="1"/>
  <c r="G108" i="1"/>
  <c r="G47" i="1" l="1"/>
  <c r="G46" i="1"/>
  <c r="N45" i="1"/>
  <c r="M45" i="1"/>
  <c r="L45" i="1"/>
  <c r="K45" i="1"/>
  <c r="J45" i="1"/>
  <c r="I45" i="1"/>
  <c r="G45" i="1" s="1"/>
  <c r="H45" i="1"/>
  <c r="G314" i="1" l="1"/>
  <c r="G313" i="1"/>
  <c r="Q312" i="1"/>
  <c r="N312" i="1"/>
  <c r="M312" i="1"/>
  <c r="L312" i="1"/>
  <c r="K312" i="1"/>
  <c r="J312" i="1"/>
  <c r="I312" i="1"/>
  <c r="H312" i="1"/>
  <c r="H330" i="1"/>
  <c r="I330" i="1"/>
  <c r="J330" i="1"/>
  <c r="K330" i="1"/>
  <c r="L330" i="1"/>
  <c r="M330" i="1"/>
  <c r="N330" i="1"/>
  <c r="G331" i="1"/>
  <c r="G332" i="1"/>
  <c r="G312" i="1" l="1"/>
  <c r="G330" i="1"/>
  <c r="G311" i="1"/>
  <c r="G310" i="1"/>
  <c r="Q309" i="1"/>
  <c r="N309" i="1"/>
  <c r="M309" i="1"/>
  <c r="L309" i="1"/>
  <c r="K309" i="1"/>
  <c r="J309" i="1"/>
  <c r="I309" i="1"/>
  <c r="H309" i="1"/>
  <c r="G309" i="1" l="1"/>
  <c r="I306" i="1"/>
  <c r="J306" i="1"/>
  <c r="K306" i="1"/>
  <c r="L306" i="1"/>
  <c r="M306" i="1"/>
  <c r="N306" i="1"/>
  <c r="H306" i="1"/>
  <c r="G308" i="1"/>
  <c r="G307" i="1"/>
  <c r="G305" i="1"/>
  <c r="G304" i="1"/>
  <c r="Q303" i="1"/>
  <c r="N303" i="1"/>
  <c r="M303" i="1"/>
  <c r="L303" i="1"/>
  <c r="K303" i="1"/>
  <c r="J303" i="1"/>
  <c r="I303" i="1"/>
  <c r="H303" i="1"/>
  <c r="G303" i="1" l="1"/>
  <c r="G306" i="1"/>
  <c r="I273" i="1"/>
  <c r="J273" i="1"/>
  <c r="K273" i="1"/>
  <c r="L273" i="1"/>
  <c r="M273" i="1"/>
  <c r="N273" i="1"/>
  <c r="G107" i="1" l="1"/>
  <c r="G106" i="1"/>
  <c r="G105" i="1" s="1"/>
  <c r="N105" i="1"/>
  <c r="M105" i="1"/>
  <c r="L105" i="1"/>
  <c r="K105" i="1"/>
  <c r="J105" i="1"/>
  <c r="I105" i="1"/>
  <c r="H105" i="1"/>
  <c r="G101" i="1"/>
  <c r="G100" i="1"/>
  <c r="N99" i="1"/>
  <c r="M99" i="1"/>
  <c r="L99" i="1"/>
  <c r="K99" i="1"/>
  <c r="J99" i="1"/>
  <c r="I99" i="1"/>
  <c r="H99" i="1"/>
  <c r="G99" i="1" l="1"/>
  <c r="G44" i="1"/>
  <c r="G43" i="1"/>
  <c r="N42" i="1"/>
  <c r="M42" i="1"/>
  <c r="L42" i="1"/>
  <c r="K42" i="1"/>
  <c r="J42" i="1"/>
  <c r="I42" i="1"/>
  <c r="H42" i="1"/>
  <c r="G42" i="1" l="1"/>
  <c r="Q177" i="1"/>
  <c r="I246" i="1"/>
  <c r="J246" i="1"/>
  <c r="K246" i="1"/>
  <c r="I213" i="1" l="1"/>
  <c r="J213" i="1"/>
  <c r="K213" i="1"/>
  <c r="L213" i="1"/>
  <c r="M213" i="1"/>
  <c r="N213" i="1"/>
  <c r="I212" i="1"/>
  <c r="K212" i="1"/>
  <c r="L212" i="1"/>
  <c r="M212" i="1"/>
  <c r="N212" i="1"/>
  <c r="G122" i="1" l="1"/>
  <c r="G121" i="1"/>
  <c r="N120" i="1"/>
  <c r="M120" i="1"/>
  <c r="L120" i="1"/>
  <c r="K120" i="1"/>
  <c r="J120" i="1"/>
  <c r="I120" i="1"/>
  <c r="H120" i="1"/>
  <c r="L75" i="1"/>
  <c r="I36" i="1"/>
  <c r="J36" i="1"/>
  <c r="M30" i="1"/>
  <c r="N30" i="1"/>
  <c r="L30" i="1"/>
  <c r="G120" i="1" l="1"/>
  <c r="I232" i="1"/>
  <c r="J232" i="1"/>
  <c r="K232" i="1"/>
  <c r="L232" i="1"/>
  <c r="M232" i="1"/>
  <c r="N232" i="1"/>
  <c r="H232" i="1"/>
  <c r="I233" i="1"/>
  <c r="J233" i="1"/>
  <c r="K233" i="1"/>
  <c r="L233" i="1"/>
  <c r="M233" i="1"/>
  <c r="N233" i="1"/>
  <c r="H233" i="1"/>
  <c r="G254" i="1"/>
  <c r="G253" i="1"/>
  <c r="Q252" i="1"/>
  <c r="N252" i="1"/>
  <c r="M252" i="1"/>
  <c r="L252" i="1"/>
  <c r="K252" i="1"/>
  <c r="J252" i="1"/>
  <c r="I252" i="1"/>
  <c r="H252" i="1"/>
  <c r="G252" i="1" l="1"/>
  <c r="G98" i="1"/>
  <c r="G97" i="1"/>
  <c r="N96" i="1"/>
  <c r="M96" i="1"/>
  <c r="L96" i="1"/>
  <c r="K96" i="1"/>
  <c r="J96" i="1"/>
  <c r="I96" i="1"/>
  <c r="H96" i="1"/>
  <c r="G96" i="1"/>
  <c r="H246" i="1" l="1"/>
  <c r="H213" i="1"/>
  <c r="H212" i="1"/>
  <c r="G95" i="1"/>
  <c r="G94" i="1"/>
  <c r="N93" i="1"/>
  <c r="M93" i="1"/>
  <c r="L93" i="1"/>
  <c r="K93" i="1"/>
  <c r="J93" i="1"/>
  <c r="I93" i="1"/>
  <c r="H93" i="1"/>
  <c r="G92" i="1"/>
  <c r="G91" i="1"/>
  <c r="N90" i="1"/>
  <c r="M90" i="1"/>
  <c r="L90" i="1"/>
  <c r="K90" i="1"/>
  <c r="J90" i="1"/>
  <c r="I90" i="1"/>
  <c r="H90" i="1"/>
  <c r="G90" i="1" l="1"/>
  <c r="G93" i="1"/>
  <c r="H211" i="1"/>
  <c r="H274" i="1"/>
  <c r="H273" i="1"/>
  <c r="G277" i="1"/>
  <c r="G276" i="1"/>
  <c r="N275" i="1"/>
  <c r="M275" i="1"/>
  <c r="L275" i="1"/>
  <c r="K275" i="1"/>
  <c r="J275" i="1"/>
  <c r="I275" i="1"/>
  <c r="H275" i="1"/>
  <c r="H249" i="1"/>
  <c r="G216" i="1"/>
  <c r="G215" i="1"/>
  <c r="N214" i="1"/>
  <c r="M214" i="1"/>
  <c r="L214" i="1"/>
  <c r="K214" i="1"/>
  <c r="J214" i="1"/>
  <c r="I214" i="1"/>
  <c r="H214" i="1"/>
  <c r="G275" i="1" l="1"/>
  <c r="G214" i="1"/>
  <c r="G41" i="1"/>
  <c r="G40" i="1"/>
  <c r="N39" i="1"/>
  <c r="M39" i="1"/>
  <c r="L39" i="1"/>
  <c r="K39" i="1"/>
  <c r="J39" i="1"/>
  <c r="I39" i="1"/>
  <c r="H39" i="1"/>
  <c r="G89" i="1"/>
  <c r="G88" i="1"/>
  <c r="N87" i="1"/>
  <c r="M87" i="1"/>
  <c r="L87" i="1"/>
  <c r="K87" i="1"/>
  <c r="J87" i="1"/>
  <c r="I87" i="1"/>
  <c r="H87" i="1"/>
  <c r="H342" i="1"/>
  <c r="G87" i="1" l="1"/>
  <c r="G39" i="1"/>
  <c r="G302" i="1"/>
  <c r="G301" i="1"/>
  <c r="Q300" i="1"/>
  <c r="N300" i="1"/>
  <c r="M300" i="1"/>
  <c r="L300" i="1"/>
  <c r="K300" i="1"/>
  <c r="J300" i="1"/>
  <c r="I300" i="1"/>
  <c r="H300" i="1"/>
  <c r="G376" i="1"/>
  <c r="G375" i="1"/>
  <c r="N374" i="1"/>
  <c r="M374" i="1"/>
  <c r="L374" i="1"/>
  <c r="K374" i="1"/>
  <c r="I374" i="1"/>
  <c r="H374" i="1"/>
  <c r="G374" i="1" l="1"/>
  <c r="G300" i="1"/>
  <c r="G293" i="1"/>
  <c r="Q297" i="1"/>
  <c r="G299" i="1"/>
  <c r="G298" i="1"/>
  <c r="N297" i="1"/>
  <c r="M297" i="1"/>
  <c r="L297" i="1"/>
  <c r="K297" i="1"/>
  <c r="J297" i="1"/>
  <c r="I297" i="1"/>
  <c r="H297" i="1"/>
  <c r="G290" i="1"/>
  <c r="G289" i="1"/>
  <c r="N288" i="1"/>
  <c r="M288" i="1"/>
  <c r="L288" i="1"/>
  <c r="K288" i="1"/>
  <c r="J288" i="1"/>
  <c r="I288" i="1"/>
  <c r="H288" i="1"/>
  <c r="G287" i="1"/>
  <c r="G286" i="1"/>
  <c r="Q285" i="1"/>
  <c r="N285" i="1"/>
  <c r="M285" i="1"/>
  <c r="H285" i="1"/>
  <c r="N284" i="1"/>
  <c r="M284" i="1"/>
  <c r="L284" i="1"/>
  <c r="K284" i="1"/>
  <c r="J284" i="1"/>
  <c r="I284" i="1"/>
  <c r="H284" i="1"/>
  <c r="N283" i="1"/>
  <c r="M283" i="1"/>
  <c r="L283" i="1"/>
  <c r="K283" i="1"/>
  <c r="J283" i="1"/>
  <c r="I283" i="1"/>
  <c r="H283" i="1"/>
  <c r="G373" i="1"/>
  <c r="G372" i="1"/>
  <c r="N371" i="1"/>
  <c r="M371" i="1"/>
  <c r="L371" i="1"/>
  <c r="K371" i="1"/>
  <c r="J371" i="1"/>
  <c r="I371" i="1"/>
  <c r="H371" i="1"/>
  <c r="H347" i="1"/>
  <c r="I348" i="1"/>
  <c r="J348" i="1"/>
  <c r="K348" i="1"/>
  <c r="L348" i="1"/>
  <c r="M348" i="1"/>
  <c r="N348" i="1"/>
  <c r="H348" i="1"/>
  <c r="I347" i="1"/>
  <c r="J347" i="1"/>
  <c r="K347" i="1"/>
  <c r="M347" i="1"/>
  <c r="N347" i="1"/>
  <c r="N349" i="1"/>
  <c r="M349" i="1"/>
  <c r="L349" i="1"/>
  <c r="K349" i="1"/>
  <c r="J349" i="1"/>
  <c r="I349" i="1"/>
  <c r="H349" i="1"/>
  <c r="G351" i="1"/>
  <c r="G350" i="1"/>
  <c r="H352" i="1"/>
  <c r="I352" i="1"/>
  <c r="J352" i="1"/>
  <c r="K352" i="1"/>
  <c r="L352" i="1"/>
  <c r="M352" i="1"/>
  <c r="N352" i="1"/>
  <c r="Q352" i="1"/>
  <c r="G353" i="1"/>
  <c r="G354" i="1"/>
  <c r="G371" i="1" l="1"/>
  <c r="K282" i="1"/>
  <c r="G283" i="1"/>
  <c r="J282" i="1"/>
  <c r="I282" i="1"/>
  <c r="N282" i="1"/>
  <c r="M282" i="1"/>
  <c r="G352" i="1"/>
  <c r="G285" i="1"/>
  <c r="G284" i="1"/>
  <c r="L282" i="1"/>
  <c r="H282" i="1"/>
  <c r="G288" i="1"/>
  <c r="G297" i="1"/>
  <c r="G349" i="1"/>
  <c r="G38" i="1"/>
  <c r="G37" i="1"/>
  <c r="N36" i="1"/>
  <c r="M36" i="1"/>
  <c r="L36" i="1"/>
  <c r="K36" i="1"/>
  <c r="H36" i="1"/>
  <c r="G36" i="1" l="1"/>
  <c r="G282" i="1"/>
  <c r="G360" i="1"/>
  <c r="G359" i="1"/>
  <c r="G357" i="1"/>
  <c r="G356" i="1"/>
  <c r="N358" i="1"/>
  <c r="M358" i="1"/>
  <c r="L358" i="1"/>
  <c r="K358" i="1"/>
  <c r="J358" i="1"/>
  <c r="I358" i="1"/>
  <c r="H358" i="1"/>
  <c r="N355" i="1"/>
  <c r="M355" i="1"/>
  <c r="L355" i="1"/>
  <c r="K355" i="1"/>
  <c r="J355" i="1"/>
  <c r="I355" i="1"/>
  <c r="H355" i="1"/>
  <c r="L346" i="1"/>
  <c r="I413" i="1"/>
  <c r="J413" i="1"/>
  <c r="H413" i="1"/>
  <c r="G388" i="1"/>
  <c r="G387" i="1"/>
  <c r="N386" i="1"/>
  <c r="M386" i="1"/>
  <c r="L386" i="1"/>
  <c r="K386" i="1"/>
  <c r="I386" i="1"/>
  <c r="H386" i="1"/>
  <c r="G370" i="1"/>
  <c r="G369" i="1"/>
  <c r="N368" i="1"/>
  <c r="M368" i="1"/>
  <c r="L368" i="1"/>
  <c r="K368" i="1"/>
  <c r="J368" i="1"/>
  <c r="I368" i="1"/>
  <c r="H368" i="1"/>
  <c r="N365" i="1"/>
  <c r="J365" i="1"/>
  <c r="G363" i="1"/>
  <c r="G362" i="1"/>
  <c r="N361" i="1"/>
  <c r="M361" i="1"/>
  <c r="L361" i="1"/>
  <c r="K361" i="1"/>
  <c r="J361" i="1"/>
  <c r="I361" i="1"/>
  <c r="H361" i="1"/>
  <c r="G271" i="1"/>
  <c r="G270" i="1"/>
  <c r="N269" i="1"/>
  <c r="M269" i="1"/>
  <c r="L269" i="1"/>
  <c r="K269" i="1"/>
  <c r="J269" i="1"/>
  <c r="I269" i="1"/>
  <c r="H269" i="1"/>
  <c r="N268" i="1"/>
  <c r="M268" i="1"/>
  <c r="L268" i="1"/>
  <c r="K268" i="1"/>
  <c r="J268" i="1"/>
  <c r="I268" i="1"/>
  <c r="H268" i="1"/>
  <c r="N267" i="1"/>
  <c r="M267" i="1"/>
  <c r="L267" i="1"/>
  <c r="K267" i="1"/>
  <c r="J267" i="1"/>
  <c r="I267" i="1"/>
  <c r="H267" i="1"/>
  <c r="H346" i="1" l="1"/>
  <c r="G361" i="1"/>
  <c r="G358" i="1"/>
  <c r="G355" i="1"/>
  <c r="J346" i="1"/>
  <c r="N346" i="1"/>
  <c r="G368" i="1"/>
  <c r="G348" i="1"/>
  <c r="H365" i="1"/>
  <c r="K346" i="1"/>
  <c r="K365" i="1"/>
  <c r="G367" i="1"/>
  <c r="L365" i="1"/>
  <c r="G386" i="1"/>
  <c r="M346" i="1"/>
  <c r="N266" i="1"/>
  <c r="K266" i="1"/>
  <c r="G347" i="1"/>
  <c r="G346" i="1" s="1"/>
  <c r="J266" i="1"/>
  <c r="I346" i="1"/>
  <c r="I365" i="1"/>
  <c r="M365" i="1"/>
  <c r="G366" i="1"/>
  <c r="G365" i="1" s="1"/>
  <c r="G267" i="1"/>
  <c r="L266" i="1"/>
  <c r="I266" i="1"/>
  <c r="M266" i="1"/>
  <c r="G268" i="1"/>
  <c r="H266" i="1"/>
  <c r="G269" i="1"/>
  <c r="G266" i="1" l="1"/>
  <c r="G296" i="1" l="1"/>
  <c r="G295" i="1"/>
  <c r="Q294" i="1"/>
  <c r="N294" i="1"/>
  <c r="M294" i="1"/>
  <c r="L294" i="1"/>
  <c r="K294" i="1"/>
  <c r="J294" i="1"/>
  <c r="I294" i="1"/>
  <c r="H294" i="1"/>
  <c r="H291" i="1" l="1"/>
  <c r="G294" i="1"/>
  <c r="H260" i="1"/>
  <c r="G257" i="1" l="1"/>
  <c r="G256" i="1"/>
  <c r="N255" i="1"/>
  <c r="M255" i="1"/>
  <c r="L255" i="1"/>
  <c r="K255" i="1"/>
  <c r="J255" i="1"/>
  <c r="I255" i="1"/>
  <c r="H255" i="1"/>
  <c r="N249" i="1"/>
  <c r="M249" i="1"/>
  <c r="L249" i="1"/>
  <c r="K249" i="1"/>
  <c r="J249" i="1"/>
  <c r="G251" i="1"/>
  <c r="G250" i="1"/>
  <c r="G248" i="1"/>
  <c r="G247" i="1"/>
  <c r="N246" i="1"/>
  <c r="M246" i="1"/>
  <c r="L246" i="1"/>
  <c r="G104" i="1"/>
  <c r="G103" i="1"/>
  <c r="N102" i="1"/>
  <c r="M102" i="1"/>
  <c r="L102" i="1"/>
  <c r="K102" i="1"/>
  <c r="J102" i="1"/>
  <c r="I102" i="1"/>
  <c r="H102" i="1"/>
  <c r="N84" i="1"/>
  <c r="M84" i="1"/>
  <c r="L84" i="1"/>
  <c r="K84" i="1"/>
  <c r="J84" i="1"/>
  <c r="I84" i="1"/>
  <c r="H84" i="1"/>
  <c r="G86" i="1"/>
  <c r="G85" i="1"/>
  <c r="G102" i="1" l="1"/>
  <c r="G246" i="1"/>
  <c r="G255" i="1"/>
  <c r="G249" i="1"/>
  <c r="G84" i="1"/>
  <c r="Q195" i="1" l="1"/>
  <c r="L177" i="1"/>
  <c r="I173" i="1"/>
  <c r="J173" i="1"/>
  <c r="J225" i="1" s="1"/>
  <c r="K173" i="1"/>
  <c r="L173" i="1"/>
  <c r="L225" i="1" s="1"/>
  <c r="M173" i="1"/>
  <c r="N173" i="1"/>
  <c r="N225" i="1" s="1"/>
  <c r="H173" i="1"/>
  <c r="I172" i="1"/>
  <c r="J172" i="1"/>
  <c r="K172" i="1"/>
  <c r="L172" i="1"/>
  <c r="M172" i="1"/>
  <c r="N172" i="1"/>
  <c r="H172" i="1"/>
  <c r="G194" i="1"/>
  <c r="G193" i="1"/>
  <c r="L192" i="1"/>
  <c r="L195" i="1"/>
  <c r="N192" i="1"/>
  <c r="M192" i="1"/>
  <c r="K192" i="1"/>
  <c r="J192" i="1"/>
  <c r="I192" i="1"/>
  <c r="H192" i="1"/>
  <c r="Q243" i="1"/>
  <c r="Q235" i="1"/>
  <c r="Q186" i="1"/>
  <c r="Q202" i="1"/>
  <c r="G210" i="1"/>
  <c r="G209" i="1"/>
  <c r="I208" i="1"/>
  <c r="J208" i="1"/>
  <c r="K208" i="1"/>
  <c r="L208" i="1"/>
  <c r="M208" i="1"/>
  <c r="N208" i="1"/>
  <c r="H208" i="1"/>
  <c r="H202" i="1"/>
  <c r="G204" i="1"/>
  <c r="G203" i="1"/>
  <c r="N202" i="1"/>
  <c r="M202" i="1"/>
  <c r="L202" i="1"/>
  <c r="K202" i="1"/>
  <c r="J202" i="1"/>
  <c r="I202" i="1"/>
  <c r="L224" i="1"/>
  <c r="Q241" i="1"/>
  <c r="L78" i="1"/>
  <c r="H412" i="1"/>
  <c r="I412" i="1"/>
  <c r="J412" i="1"/>
  <c r="K412" i="1"/>
  <c r="L412" i="1"/>
  <c r="M412" i="1"/>
  <c r="M411" i="1" s="1"/>
  <c r="N412" i="1"/>
  <c r="J291" i="1"/>
  <c r="K291" i="1"/>
  <c r="L291" i="1"/>
  <c r="M291" i="1"/>
  <c r="N291" i="1"/>
  <c r="I274" i="1"/>
  <c r="J274" i="1"/>
  <c r="K274" i="1"/>
  <c r="L274" i="1"/>
  <c r="M274" i="1"/>
  <c r="N274" i="1"/>
  <c r="I408" i="1"/>
  <c r="J408" i="1"/>
  <c r="K408" i="1"/>
  <c r="L408" i="1"/>
  <c r="M408" i="1"/>
  <c r="N408" i="1"/>
  <c r="H408" i="1"/>
  <c r="I342" i="1"/>
  <c r="J342" i="1"/>
  <c r="K342" i="1"/>
  <c r="L342" i="1"/>
  <c r="M342" i="1"/>
  <c r="N342" i="1"/>
  <c r="G344" i="1"/>
  <c r="I278" i="1"/>
  <c r="J278" i="1"/>
  <c r="K278" i="1"/>
  <c r="L278" i="1"/>
  <c r="M278" i="1"/>
  <c r="N278" i="1"/>
  <c r="M259" i="1"/>
  <c r="M260" i="1"/>
  <c r="N259" i="1"/>
  <c r="N260" i="1"/>
  <c r="I259" i="1"/>
  <c r="I260" i="1"/>
  <c r="J259" i="1"/>
  <c r="J260" i="1"/>
  <c r="K259" i="1"/>
  <c r="L259" i="1"/>
  <c r="L260" i="1"/>
  <c r="H259" i="1"/>
  <c r="L243" i="1"/>
  <c r="M243" i="1"/>
  <c r="L234" i="1"/>
  <c r="M234" i="1"/>
  <c r="N234" i="1"/>
  <c r="J237" i="1"/>
  <c r="K237" i="1"/>
  <c r="L237" i="1"/>
  <c r="M237" i="1"/>
  <c r="N237" i="1"/>
  <c r="L217" i="1"/>
  <c r="K189" i="1"/>
  <c r="L189" i="1"/>
  <c r="L186" i="1"/>
  <c r="K183" i="1"/>
  <c r="L183" i="1"/>
  <c r="M183" i="1"/>
  <c r="N183" i="1"/>
  <c r="N180" i="1"/>
  <c r="L180" i="1"/>
  <c r="L174" i="1"/>
  <c r="M174" i="1"/>
  <c r="N174" i="1"/>
  <c r="L156" i="1"/>
  <c r="L57" i="1"/>
  <c r="M57" i="1"/>
  <c r="J57" i="1"/>
  <c r="K57" i="1"/>
  <c r="L72" i="1"/>
  <c r="M72" i="1"/>
  <c r="N72" i="1"/>
  <c r="N60" i="1"/>
  <c r="L60" i="1"/>
  <c r="M60" i="1"/>
  <c r="L63" i="1"/>
  <c r="M63" i="1"/>
  <c r="N63" i="1"/>
  <c r="I81" i="1"/>
  <c r="J81" i="1"/>
  <c r="K81" i="1"/>
  <c r="L81" i="1"/>
  <c r="M81" i="1"/>
  <c r="N81" i="1"/>
  <c r="H81" i="1"/>
  <c r="L69" i="1"/>
  <c r="J75" i="1"/>
  <c r="G53" i="1"/>
  <c r="G52" i="1"/>
  <c r="H51" i="1"/>
  <c r="I51" i="1"/>
  <c r="J51" i="1"/>
  <c r="K51" i="1"/>
  <c r="L51" i="1"/>
  <c r="M51" i="1"/>
  <c r="N51" i="1"/>
  <c r="G35" i="1"/>
  <c r="L33" i="1"/>
  <c r="M180" i="1"/>
  <c r="M186" i="1"/>
  <c r="G83" i="1"/>
  <c r="G82" i="1"/>
  <c r="H33" i="1"/>
  <c r="I33" i="1"/>
  <c r="J33" i="1"/>
  <c r="K33" i="1"/>
  <c r="M33" i="1"/>
  <c r="N33" i="1"/>
  <c r="G34" i="1"/>
  <c r="N75" i="1"/>
  <c r="G410" i="1"/>
  <c r="G409" i="1"/>
  <c r="G343" i="1"/>
  <c r="G281" i="1"/>
  <c r="G292" i="1"/>
  <c r="H278" i="1"/>
  <c r="G279" i="1"/>
  <c r="G280" i="1"/>
  <c r="G244" i="1"/>
  <c r="G245" i="1"/>
  <c r="G241" i="1"/>
  <c r="G242" i="1"/>
  <c r="G238" i="1"/>
  <c r="G239" i="1"/>
  <c r="G235" i="1"/>
  <c r="G236" i="1"/>
  <c r="G218" i="1"/>
  <c r="G219" i="1"/>
  <c r="G197" i="1"/>
  <c r="G196" i="1"/>
  <c r="G191" i="1"/>
  <c r="G190" i="1"/>
  <c r="G188" i="1"/>
  <c r="G187" i="1"/>
  <c r="G185" i="1"/>
  <c r="G184" i="1"/>
  <c r="G182" i="1"/>
  <c r="G181" i="1"/>
  <c r="G179" i="1"/>
  <c r="G178" i="1"/>
  <c r="G176" i="1"/>
  <c r="G175" i="1"/>
  <c r="G158" i="1"/>
  <c r="G157" i="1"/>
  <c r="G134" i="1"/>
  <c r="G80" i="1"/>
  <c r="G79" i="1"/>
  <c r="G74" i="1"/>
  <c r="G73" i="1"/>
  <c r="G71" i="1"/>
  <c r="G68" i="1"/>
  <c r="G66" i="1" s="1"/>
  <c r="G67" i="1"/>
  <c r="G65" i="1"/>
  <c r="G64" i="1"/>
  <c r="G62" i="1"/>
  <c r="G61" i="1"/>
  <c r="G58" i="1"/>
  <c r="G32" i="1"/>
  <c r="G31" i="1"/>
  <c r="G29" i="1"/>
  <c r="G28" i="1"/>
  <c r="M75" i="1"/>
  <c r="N217" i="1"/>
  <c r="N195" i="1"/>
  <c r="N189" i="1"/>
  <c r="N186" i="1"/>
  <c r="N177" i="1"/>
  <c r="N156" i="1"/>
  <c r="N78" i="1"/>
  <c r="N69" i="1"/>
  <c r="N27" i="1"/>
  <c r="M69" i="1"/>
  <c r="M78" i="1"/>
  <c r="K78" i="1"/>
  <c r="I78" i="1"/>
  <c r="H78" i="1"/>
  <c r="G77" i="1"/>
  <c r="G76" i="1"/>
  <c r="K75" i="1"/>
  <c r="I75" i="1"/>
  <c r="H75" i="1"/>
  <c r="K30" i="1"/>
  <c r="J30" i="1"/>
  <c r="I30" i="1"/>
  <c r="H30" i="1"/>
  <c r="M195" i="1"/>
  <c r="K195" i="1"/>
  <c r="J195" i="1"/>
  <c r="I195" i="1"/>
  <c r="H195" i="1"/>
  <c r="J72" i="1"/>
  <c r="H189" i="1"/>
  <c r="M189" i="1"/>
  <c r="J189" i="1"/>
  <c r="I189" i="1"/>
  <c r="I217" i="1"/>
  <c r="G70" i="1"/>
  <c r="K72" i="1"/>
  <c r="I72" i="1"/>
  <c r="H72" i="1"/>
  <c r="K69" i="1"/>
  <c r="J69" i="1"/>
  <c r="I69" i="1"/>
  <c r="H69" i="1"/>
  <c r="M217" i="1"/>
  <c r="K217" i="1"/>
  <c r="J217" i="1"/>
  <c r="H217" i="1"/>
  <c r="K186" i="1"/>
  <c r="J186" i="1"/>
  <c r="I186" i="1"/>
  <c r="H186" i="1"/>
  <c r="J183" i="1"/>
  <c r="I183" i="1"/>
  <c r="H183" i="1"/>
  <c r="K180" i="1"/>
  <c r="J180" i="1"/>
  <c r="I180" i="1"/>
  <c r="H180" i="1"/>
  <c r="M177" i="1"/>
  <c r="K177" i="1"/>
  <c r="J177" i="1"/>
  <c r="I177" i="1"/>
  <c r="H177" i="1"/>
  <c r="K174" i="1"/>
  <c r="J174" i="1"/>
  <c r="I174" i="1"/>
  <c r="H174" i="1"/>
  <c r="H234" i="1"/>
  <c r="I234" i="1"/>
  <c r="J234" i="1"/>
  <c r="K234" i="1"/>
  <c r="H237" i="1"/>
  <c r="I237" i="1"/>
  <c r="H240" i="1"/>
  <c r="I240" i="1"/>
  <c r="J240" i="1"/>
  <c r="K240" i="1"/>
  <c r="H243" i="1"/>
  <c r="I243" i="1"/>
  <c r="J243" i="1"/>
  <c r="K243" i="1"/>
  <c r="K66" i="1"/>
  <c r="J66" i="1"/>
  <c r="I66" i="1"/>
  <c r="H66" i="1"/>
  <c r="K63" i="1"/>
  <c r="J63" i="1"/>
  <c r="I63" i="1"/>
  <c r="H63" i="1"/>
  <c r="M156" i="1"/>
  <c r="K156" i="1"/>
  <c r="J156" i="1"/>
  <c r="I156" i="1"/>
  <c r="H156" i="1"/>
  <c r="K60" i="1"/>
  <c r="J60" i="1"/>
  <c r="I60" i="1"/>
  <c r="H60" i="1"/>
  <c r="M27" i="1"/>
  <c r="J27" i="1"/>
  <c r="K27" i="1"/>
  <c r="H27" i="1"/>
  <c r="I27" i="1"/>
  <c r="K224" i="1" l="1"/>
  <c r="K272" i="1"/>
  <c r="J272" i="1"/>
  <c r="J416" i="1"/>
  <c r="M272" i="1"/>
  <c r="I272" i="1"/>
  <c r="N416" i="1"/>
  <c r="N272" i="1"/>
  <c r="L416" i="1"/>
  <c r="L272" i="1"/>
  <c r="I224" i="1"/>
  <c r="N224" i="1"/>
  <c r="M225" i="1"/>
  <c r="M416" i="1" s="1"/>
  <c r="M224" i="1"/>
  <c r="I225" i="1"/>
  <c r="J224" i="1"/>
  <c r="K225" i="1"/>
  <c r="I132" i="1"/>
  <c r="I159" i="1"/>
  <c r="H132" i="1"/>
  <c r="L132" i="1"/>
  <c r="J132" i="1"/>
  <c r="J159" i="1"/>
  <c r="K132" i="1"/>
  <c r="K159" i="1"/>
  <c r="N132" i="1"/>
  <c r="M132" i="1"/>
  <c r="M159" i="1"/>
  <c r="H411" i="1"/>
  <c r="G69" i="1"/>
  <c r="L171" i="1"/>
  <c r="G342" i="1"/>
  <c r="J336" i="1"/>
  <c r="G202" i="1"/>
  <c r="N24" i="1"/>
  <c r="G75" i="1"/>
  <c r="G27" i="1"/>
  <c r="J24" i="1"/>
  <c r="G26" i="1"/>
  <c r="L24" i="1"/>
  <c r="G208" i="1"/>
  <c r="G213" i="1"/>
  <c r="M399" i="1"/>
  <c r="I399" i="1"/>
  <c r="H24" i="1"/>
  <c r="G186" i="1"/>
  <c r="M24" i="1"/>
  <c r="H225" i="1"/>
  <c r="G60" i="1"/>
  <c r="G72" i="1"/>
  <c r="G156" i="1"/>
  <c r="G177" i="1"/>
  <c r="G189" i="1"/>
  <c r="G234" i="1"/>
  <c r="I211" i="1"/>
  <c r="N336" i="1"/>
  <c r="L336" i="1"/>
  <c r="I199" i="1"/>
  <c r="M199" i="1"/>
  <c r="J199" i="1"/>
  <c r="G172" i="1"/>
  <c r="G401" i="1"/>
  <c r="G78" i="1"/>
  <c r="G174" i="1"/>
  <c r="G180" i="1"/>
  <c r="G195" i="1"/>
  <c r="G217" i="1"/>
  <c r="G237" i="1"/>
  <c r="G408" i="1"/>
  <c r="K336" i="1"/>
  <c r="K199" i="1"/>
  <c r="G337" i="1"/>
  <c r="G33" i="1"/>
  <c r="G133" i="1"/>
  <c r="G132" i="1" s="1"/>
  <c r="G30" i="1"/>
  <c r="G63" i="1"/>
  <c r="G183" i="1"/>
  <c r="G240" i="1"/>
  <c r="K211" i="1"/>
  <c r="M336" i="1"/>
  <c r="N199" i="1"/>
  <c r="G192" i="1"/>
  <c r="H272" i="1"/>
  <c r="G243" i="1"/>
  <c r="G81" i="1"/>
  <c r="G51" i="1"/>
  <c r="G212" i="1"/>
  <c r="J211" i="1"/>
  <c r="H199" i="1"/>
  <c r="L199" i="1"/>
  <c r="G201" i="1"/>
  <c r="G173" i="1"/>
  <c r="G338" i="1"/>
  <c r="G278" i="1"/>
  <c r="G273" i="1"/>
  <c r="H258" i="1"/>
  <c r="M258" i="1"/>
  <c r="I258" i="1"/>
  <c r="M231" i="1"/>
  <c r="K231" i="1"/>
  <c r="G233" i="1"/>
  <c r="N231" i="1"/>
  <c r="L231" i="1"/>
  <c r="J258" i="1"/>
  <c r="H231" i="1"/>
  <c r="J231" i="1"/>
  <c r="G232" i="1"/>
  <c r="G59" i="1"/>
  <c r="G57" i="1" s="1"/>
  <c r="H57" i="1"/>
  <c r="I57" i="1"/>
  <c r="N57" i="1"/>
  <c r="I24" i="1"/>
  <c r="N399" i="1"/>
  <c r="L399" i="1"/>
  <c r="J399" i="1"/>
  <c r="G400" i="1"/>
  <c r="G399" i="1" s="1"/>
  <c r="H399" i="1"/>
  <c r="K399" i="1"/>
  <c r="N171" i="1"/>
  <c r="J171" i="1"/>
  <c r="H171" i="1"/>
  <c r="H224" i="1"/>
  <c r="I171" i="1"/>
  <c r="K171" i="1"/>
  <c r="N211" i="1"/>
  <c r="M211" i="1"/>
  <c r="L211" i="1"/>
  <c r="G200" i="1"/>
  <c r="G259" i="1"/>
  <c r="L258" i="1"/>
  <c r="N258" i="1"/>
  <c r="M171" i="1"/>
  <c r="I231" i="1"/>
  <c r="K24" i="1"/>
  <c r="K260" i="1"/>
  <c r="G260" i="1" s="1"/>
  <c r="I291" i="1"/>
  <c r="G291" i="1" s="1"/>
  <c r="I336" i="1"/>
  <c r="G25" i="1"/>
  <c r="G274" i="1"/>
  <c r="G258" i="1" l="1"/>
  <c r="I416" i="1"/>
  <c r="I415" i="1"/>
  <c r="K416" i="1"/>
  <c r="I223" i="1"/>
  <c r="H416" i="1"/>
  <c r="M223" i="1"/>
  <c r="L223" i="1"/>
  <c r="G24" i="1"/>
  <c r="G211" i="1"/>
  <c r="K223" i="1"/>
  <c r="G171" i="1"/>
  <c r="H223" i="1"/>
  <c r="J223" i="1"/>
  <c r="I411" i="1"/>
  <c r="G225" i="1"/>
  <c r="G199" i="1"/>
  <c r="N159" i="1"/>
  <c r="G336" i="1"/>
  <c r="G272" i="1"/>
  <c r="K258" i="1"/>
  <c r="G231" i="1"/>
  <c r="H159" i="1"/>
  <c r="G160" i="1"/>
  <c r="M415" i="1"/>
  <c r="K411" i="1"/>
  <c r="N223" i="1"/>
  <c r="K415" i="1"/>
  <c r="L159" i="1"/>
  <c r="G412" i="1"/>
  <c r="H415" i="1"/>
  <c r="L415" i="1"/>
  <c r="L411" i="1"/>
  <c r="N411" i="1"/>
  <c r="N415" i="1"/>
  <c r="G224" i="1"/>
  <c r="J411" i="1"/>
  <c r="J415" i="1"/>
  <c r="G413" i="1"/>
  <c r="G161" i="1"/>
  <c r="I414" i="1" l="1"/>
  <c r="H414" i="1"/>
  <c r="K414" i="1"/>
  <c r="J414" i="1"/>
  <c r="G223" i="1"/>
  <c r="L414" i="1"/>
  <c r="N414" i="1"/>
  <c r="M414" i="1"/>
  <c r="G159" i="1"/>
  <c r="G415" i="1"/>
  <c r="G411" i="1"/>
  <c r="G416" i="1"/>
  <c r="G414" i="1" l="1"/>
</calcChain>
</file>

<file path=xl/comments1.xml><?xml version="1.0" encoding="utf-8"?>
<comments xmlns="http://schemas.openxmlformats.org/spreadsheetml/2006/main">
  <authors>
    <author>Автор</author>
  </authors>
  <commentList>
    <comment ref="K2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J7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30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3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36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3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3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39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3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3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42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45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48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51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54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5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157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15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15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J1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S0550</t>
        </r>
      </text>
    </comment>
    <comment ref="K17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10400 или 02 2 01 S0550</t>
        </r>
      </text>
    </comment>
    <comment ref="H1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I17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J1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02 2 01 70550</t>
        </r>
      </text>
    </comment>
    <comment ref="H1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8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8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8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H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S0320</t>
        </r>
      </text>
    </comment>
    <comment ref="K1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10300 или 02 2 01 S0320</t>
        </r>
      </text>
    </comment>
    <comment ref="H1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I1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J1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K1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02 2 01 70320</t>
        </r>
      </text>
    </comment>
    <comment ref="H18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I18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J18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K18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02 2 01 19990</t>
        </r>
      </text>
    </comment>
    <comment ref="H1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I19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J1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из мероприятия 5</t>
        </r>
      </text>
    </comment>
    <comment ref="I194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9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20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B20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2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I2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J2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02 2 02 10100</t>
        </r>
      </text>
    </comment>
    <comment ref="H21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I21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J21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 50646+
02202 R0646</t>
        </r>
      </text>
    </comment>
    <comment ref="H22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I221" authorId="0" shape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J22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0220210200</t>
        </r>
      </text>
    </comment>
    <comment ref="H2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238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Q24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изменилось значение</t>
        </r>
      </text>
    </comment>
    <comment ref="H2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7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7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H2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I27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J27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02 4 02 18070</t>
        </r>
      </text>
    </comment>
    <comment ref="K2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02 4 02 18070</t>
        </r>
      </text>
    </comment>
    <comment ref="I295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0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04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1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13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316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J3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02 4 08 70840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<sst xmlns="http://schemas.openxmlformats.org/spreadsheetml/2006/main" count="1544" uniqueCount="253">
  <si>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</si>
  <si>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</si>
  <si>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</si>
  <si>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</si>
  <si>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</si>
  <si>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</si>
  <si>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</si>
  <si>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</si>
  <si>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</si>
  <si>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</si>
  <si>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</si>
  <si>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</si>
  <si>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</si>
  <si>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</si>
  <si>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</si>
  <si>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</si>
  <si>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</si>
  <si>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</si>
  <si>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</si>
  <si>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</si>
  <si>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</si>
  <si>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</si>
  <si>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</si>
  <si>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</si>
  <si>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</si>
  <si>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</si>
  <si>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</si>
  <si>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</si>
  <si>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</si>
  <si>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</si>
  <si>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</si>
  <si>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</si>
  <si>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</si>
  <si>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</si>
  <si>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</si>
  <si>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</si>
  <si>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</si>
  <si>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</si>
  <si>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</si>
  <si>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</si>
  <si>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</si>
  <si>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</si>
  <si>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</si>
  <si>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</si>
  <si>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</si>
  <si>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</si>
  <si>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</si>
  <si>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</si>
  <si>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</si>
  <si>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</si>
  <si>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</si>
  <si>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</si>
  <si>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</si>
  <si>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</si>
  <si>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</si>
  <si>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</si>
  <si>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</si>
  <si>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</si>
  <si>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</si>
  <si>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</si>
  <si>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</si>
  <si>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</si>
  <si>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</si>
  <si>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</si>
  <si>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</si>
  <si>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</si>
  <si>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</si>
  <si>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</si>
  <si>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</si>
  <si>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</si>
  <si>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</si>
  <si>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</si>
  <si>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</si>
  <si>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</si>
  <si>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</si>
  <si>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</si>
  <si>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</si>
  <si>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</si>
  <si>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</si>
  <si>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</si>
  <si>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</si>
  <si>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</si>
  <si>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</si>
  <si>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</si>
  <si>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</si>
  <si>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</si>
  <si>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</si>
  <si>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</si>
  <si>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</si>
  <si>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</si>
  <si>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</si>
  <si>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</si>
  <si>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</si>
  <si>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</si>
  <si>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</si>
  <si>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</si>
  <si>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</si>
  <si>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</si>
  <si>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</si>
  <si>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</si>
  <si>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</si>
  <si>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</si>
  <si>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</si>
  <si>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</si>
  <si>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</si>
  <si>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</si>
  <si>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</si>
  <si>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</si>
  <si>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</si>
  <si>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</si>
  <si>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</si>
  <si>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</si>
  <si>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</si>
  <si>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</si>
  <si>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</si>
  <si>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</si>
  <si>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</si>
  <si>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</si>
  <si>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</si>
  <si>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</si>
  <si>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</si>
  <si>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</si>
  <si>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</si>
  <si>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</si>
  <si>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</si>
  <si>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</si>
  <si>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</si>
  <si>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</si>
  <si>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</si>
  <si>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</si>
  <si>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</si>
  <si>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</si>
  <si>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</si>
  <si>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</si>
  <si>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</si>
  <si>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</si>
  <si>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</si>
  <si>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</si>
  <si>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</si>
  <si>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</si>
  <si>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</si>
  <si>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</si>
  <si>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</si>
  <si>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</si>
  <si>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</si>
  <si>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</si>
  <si>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</si>
  <si>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</si>
  <si>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</si>
  <si>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</si>
  <si>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</si>
  <si>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</si>
  <si>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</si>
  <si>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</si>
  <si>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</si>
  <si>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</si>
  <si>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</si>
  <si>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</si>
  <si>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</si>
  <si>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</si>
  <si>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</si>
  <si>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</si>
  <si>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</si>
  <si>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</si>
  <si>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</si>
  <si>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</si>
  <si>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</si>
  <si>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</si>
  <si>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</si>
  <si>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</si>
  <si>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</si>
  <si>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</si>
  <si>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</si>
  <si>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</si>
  <si>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</si>
  <si>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</si>
  <si>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</si>
  <si>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</si>
  <si>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</si>
  <si>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</si>
  <si>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</si>
  <si>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</si>
  <si>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</si>
  <si>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</si>
  <si>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</si>
  <si>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</si>
  <si>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</si>
  <si>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</si>
  <si>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</si>
  <si>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</si>
  <si>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</si>
  <si>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</si>
  <si>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</si>
  <si>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</si>
  <si>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</si>
  <si>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</si>
  <si>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</si>
  <si>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</si>
  <si>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</si>
  <si>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</si>
  <si>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</si>
  <si>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</si>
  <si>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</si>
  <si>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</si>
  <si>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</si>
  <si>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</si>
  <si>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</si>
  <si>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</si>
  <si>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</si>
  <si>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</si>
  <si>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</si>
  <si>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</si>
  <si>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</si>
  <si>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</si>
  <si>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</si>
  <si>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</si>
  <si>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</si>
  <si>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</si>
  <si>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</si>
  <si>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</si>
  <si>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</si>
  <si>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</si>
  <si>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</si>
  <si>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</si>
  <si>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Мероприятие 5: Организация сбора, транспортирования и захоронение твердых коммунальных отходов, а также ликвидацию объектов размещения твердых коммунальных отходов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</si>
  <si>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</si>
  <si>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</si>
  <si>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</si>
  <si>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</si>
  <si>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</si>
  <si>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</si>
  <si>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</si>
  <si>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</si>
  <si>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</si>
  <si>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</si>
  <si>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</si>
  <si>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</si>
  <si>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</si>
  <si>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</si>
  <si>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</si>
  <si>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</si>
  <si>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</si>
  <si>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</si>
  <si>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</si>
  <si>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</si>
  <si>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</si>
  <si>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</si>
  <si>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</si>
  <si>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</si>
  <si>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</si>
  <si>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</si>
  <si>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района от 16.01.2023  № 6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</si>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</sst>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393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4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5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4" fillId="0" borderId="1" xfId="1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4" fillId="0" borderId="2" xfId="1" applyNumberFormat="1" applyFont="1" applyFill="1" applyBorder="1" applyAlignment="1">
      <alignment horizontal="center" vertical="top" wrapText="1"/>
    </xf>
    <xf numFmtId="4" fontId="15" fillId="0" borderId="3" xfId="0" applyNumberFormat="1" applyFont="1" applyFill="1" applyBorder="1" applyAlignment="1">
      <alignment horizontal="center" vertical="top" wrapText="1"/>
    </xf>
    <xf numFmtId="4" fontId="15" fillId="0" borderId="4" xfId="0" applyNumberFormat="1" applyFont="1" applyFill="1" applyBorder="1" applyAlignment="1">
      <alignment horizontal="center" vertical="top" wrapText="1"/>
    </xf>
    <xf numFmtId="4" fontId="14" fillId="5" borderId="1" xfId="0" applyNumberFormat="1" applyFont="1" applyFill="1" applyBorder="1" applyAlignment="1">
      <alignment horizontal="center" vertical="top" wrapText="1"/>
    </xf>
    <xf numFmtId="4" fontId="14" fillId="5" borderId="1" xfId="1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Fill="1" applyAlignment="1">
      <alignment horizontal="center" vertical="top"/>
    </xf>
    <xf numFmtId="4" fontId="14" fillId="0" borderId="1" xfId="0" applyNumberFormat="1" applyFont="1" applyFill="1" applyBorder="1" applyAlignment="1">
      <alignment horizontal="center" vertical="top"/>
    </xf>
    <xf numFmtId="4" fontId="14" fillId="3" borderId="1" xfId="0" applyNumberFormat="1" applyFont="1" applyFill="1" applyBorder="1" applyAlignment="1">
      <alignment horizontal="center" vertical="top" wrapText="1"/>
    </xf>
    <xf numFmtId="4" fontId="14" fillId="3" borderId="1" xfId="1" applyNumberFormat="1" applyFont="1" applyFill="1" applyBorder="1" applyAlignment="1">
      <alignment horizontal="center" vertical="top" wrapText="1"/>
    </xf>
    <xf numFmtId="4" fontId="14" fillId="4" borderId="1" xfId="0" applyNumberFormat="1" applyFont="1" applyFill="1" applyBorder="1" applyAlignment="1">
      <alignment horizontal="center" vertical="top" wrapText="1"/>
    </xf>
    <xf numFmtId="4" fontId="14" fillId="4" borderId="1" xfId="1" applyNumberFormat="1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4" fontId="18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14" fillId="0" borderId="2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7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4" fontId="14" fillId="0" borderId="2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1" fontId="14" fillId="0" borderId="1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164" fontId="14" fillId="0" borderId="2" xfId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5" borderId="10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left" vertical="top" wrapText="1"/>
    </xf>
    <xf numFmtId="0" fontId="14" fillId="5" borderId="6" xfId="0" applyFont="1" applyFill="1" applyBorder="1" applyAlignment="1">
      <alignment horizontal="left" vertical="top" wrapText="1"/>
    </xf>
    <xf numFmtId="0" fontId="14" fillId="5" borderId="7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top" wrapText="1"/>
    </xf>
    <xf numFmtId="0" fontId="14" fillId="5" borderId="9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4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14" fillId="5" borderId="4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4" fontId="14" fillId="0" borderId="2" xfId="1" applyNumberFormat="1" applyFont="1" applyFill="1" applyBorder="1" applyAlignment="1">
      <alignment horizontal="center" vertical="top" wrapText="1"/>
    </xf>
    <xf numFmtId="4" fontId="15" fillId="0" borderId="3" xfId="0" applyNumberFormat="1" applyFont="1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4" fillId="0" borderId="3" xfId="1" applyNumberFormat="1" applyFont="1" applyFill="1" applyBorder="1" applyAlignment="1">
      <alignment horizontal="center" vertical="top" wrapText="1"/>
    </xf>
    <xf numFmtId="4" fontId="14" fillId="0" borderId="4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15" fillId="0" borderId="4" xfId="0" applyNumberFormat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164" fontId="2" fillId="2" borderId="2" xfId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0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4" borderId="9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Y416"/>
  <sheetViews>
    <sheetView tabSelected="1" view="pageBreakPreview" zoomScale="56" zoomScaleNormal="70" zoomScaleSheetLayoutView="56" workbookViewId="0">
      <pane xSplit="6" ySplit="17" topLeftCell="G337" activePane="bottomRight" state="frozen"/>
      <selection pane="topRight" activeCell="G1" sqref="G1"/>
      <selection pane="bottomLeft" activeCell="A6" sqref="A6"/>
      <selection pane="bottomRight" activeCell="N341" sqref="N341"/>
    </sheetView>
  </sheetViews>
  <sheetFormatPr defaultColWidth="9.109375" defaultRowHeight="15.6" x14ac:dyDescent="0.3"/>
  <cols>
    <col min="1" max="1" width="5.88671875" style="1" customWidth="1"/>
    <col min="2" max="2" width="36.44140625" style="1" customWidth="1"/>
    <col min="3" max="4" width="8.5546875" style="1" customWidth="1"/>
    <col min="5" max="5" width="18" style="1" customWidth="1"/>
    <col min="6" max="6" width="29.5546875" style="1" customWidth="1"/>
    <col min="7" max="7" width="18.5546875" style="1" customWidth="1"/>
    <col min="8" max="8" width="18.33203125" style="1" customWidth="1"/>
    <col min="9" max="9" width="18.109375" style="1" customWidth="1"/>
    <col min="10" max="10" width="18" style="1" customWidth="1"/>
    <col min="11" max="11" width="18.44140625" style="1" customWidth="1"/>
    <col min="12" max="12" width="16.6640625" style="1" customWidth="1"/>
    <col min="13" max="13" width="17.33203125" style="1" customWidth="1"/>
    <col min="14" max="14" width="18" style="1" customWidth="1"/>
    <col min="15" max="15" width="23.33203125" style="1" customWidth="1"/>
    <col min="16" max="16" width="10" style="1" customWidth="1"/>
    <col min="17" max="17" width="7.77734375" style="1" customWidth="1"/>
    <col min="18" max="18" width="8.44140625" style="1" customWidth="1"/>
    <col min="19" max="16384" width="9.109375" style="1"/>
  </cols>
  <sheetData>
    <row r="2" spans="1:25" ht="18" x14ac:dyDescent="0.3">
      <c r="R2" s="386" t="s">
        <v>111</v>
      </c>
      <c r="S2" s="386"/>
      <c r="T2" s="386"/>
      <c r="U2" s="386"/>
      <c r="V2" s="386"/>
      <c r="W2" s="386"/>
      <c r="X2" s="386"/>
    </row>
    <row r="3" spans="1:25" ht="18" x14ac:dyDescent="0.3">
      <c r="R3" s="386" t="s">
        <v>112</v>
      </c>
      <c r="S3" s="386"/>
      <c r="T3" s="386"/>
      <c r="U3" s="386"/>
      <c r="V3" s="386"/>
      <c r="W3" s="386"/>
      <c r="X3" s="386"/>
    </row>
    <row r="4" spans="1:25" ht="18.75" customHeight="1" x14ac:dyDescent="0.3">
      <c r="R4" s="386" t="s">
        <v>251</v>
      </c>
      <c r="S4" s="387"/>
      <c r="T4" s="387"/>
      <c r="U4" s="387"/>
      <c r="V4" s="387"/>
      <c r="W4" s="387"/>
      <c r="X4" s="387"/>
    </row>
    <row r="5" spans="1:25" ht="18" x14ac:dyDescent="0.3">
      <c r="R5" s="386" t="s">
        <v>97</v>
      </c>
      <c r="S5" s="386"/>
      <c r="T5" s="386"/>
      <c r="U5" s="386"/>
      <c r="V5" s="386"/>
      <c r="W5" s="386"/>
      <c r="X5" s="386"/>
    </row>
    <row r="6" spans="1:25" ht="18" x14ac:dyDescent="0.3">
      <c r="R6" s="386" t="s">
        <v>98</v>
      </c>
      <c r="S6" s="386"/>
      <c r="T6" s="386"/>
      <c r="U6" s="386"/>
      <c r="V6" s="386"/>
      <c r="W6" s="386"/>
      <c r="X6" s="386"/>
      <c r="Y6" s="386"/>
    </row>
    <row r="7" spans="1:25" ht="18" x14ac:dyDescent="0.3">
      <c r="R7" s="386" t="s">
        <v>99</v>
      </c>
      <c r="S7" s="386"/>
      <c r="T7" s="386"/>
      <c r="U7" s="386"/>
      <c r="V7" s="386"/>
      <c r="W7" s="386"/>
      <c r="X7" s="386"/>
    </row>
    <row r="9" spans="1:25" ht="17.399999999999999" x14ac:dyDescent="0.3">
      <c r="A9" s="388" t="s">
        <v>100</v>
      </c>
      <c r="B9" s="388"/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88"/>
      <c r="N9" s="388"/>
      <c r="O9" s="388"/>
      <c r="P9" s="388"/>
      <c r="Q9" s="388"/>
      <c r="R9" s="388"/>
      <c r="S9" s="388"/>
      <c r="T9" s="388"/>
      <c r="U9" s="388"/>
      <c r="V9" s="388"/>
      <c r="W9" s="388"/>
      <c r="X9" s="388"/>
    </row>
    <row r="10" spans="1:25" ht="17.399999999999999" x14ac:dyDescent="0.3">
      <c r="A10" s="388" t="s">
        <v>101</v>
      </c>
      <c r="B10" s="388"/>
      <c r="C10" s="388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8"/>
      <c r="R10" s="388"/>
      <c r="S10" s="388"/>
      <c r="T10" s="388"/>
      <c r="U10" s="388"/>
      <c r="V10" s="388"/>
      <c r="W10" s="388"/>
      <c r="X10" s="388"/>
    </row>
    <row r="13" spans="1:25" x14ac:dyDescent="0.3">
      <c r="A13" s="265" t="s">
        <v>37</v>
      </c>
      <c r="B13" s="265" t="s">
        <v>22</v>
      </c>
      <c r="C13" s="265" t="s">
        <v>23</v>
      </c>
      <c r="D13" s="265"/>
      <c r="E13" s="247" t="s">
        <v>38</v>
      </c>
      <c r="F13" s="265" t="s">
        <v>24</v>
      </c>
      <c r="G13" s="265"/>
      <c r="H13" s="265"/>
      <c r="I13" s="265"/>
      <c r="J13" s="265"/>
      <c r="K13" s="265"/>
      <c r="L13" s="265"/>
      <c r="M13" s="265"/>
      <c r="N13" s="265"/>
      <c r="O13" s="265" t="s">
        <v>40</v>
      </c>
      <c r="P13" s="265"/>
      <c r="Q13" s="265"/>
      <c r="R13" s="265"/>
      <c r="S13" s="265"/>
      <c r="T13" s="265"/>
      <c r="U13" s="265"/>
      <c r="V13" s="265"/>
      <c r="W13" s="265"/>
      <c r="X13" s="265"/>
      <c r="Y13" s="2"/>
    </row>
    <row r="14" spans="1:25" x14ac:dyDescent="0.3">
      <c r="A14" s="265"/>
      <c r="B14" s="265"/>
      <c r="C14" s="265"/>
      <c r="D14" s="265"/>
      <c r="E14" s="248"/>
      <c r="F14" s="265" t="s">
        <v>25</v>
      </c>
      <c r="G14" s="265" t="s">
        <v>26</v>
      </c>
      <c r="H14" s="265"/>
      <c r="I14" s="265"/>
      <c r="J14" s="265"/>
      <c r="K14" s="265"/>
      <c r="L14" s="265"/>
      <c r="M14" s="265"/>
      <c r="N14" s="265"/>
      <c r="O14" s="265" t="s">
        <v>27</v>
      </c>
      <c r="P14" s="265" t="s">
        <v>28</v>
      </c>
      <c r="Q14" s="265" t="s">
        <v>29</v>
      </c>
      <c r="R14" s="265"/>
      <c r="S14" s="265"/>
      <c r="T14" s="265"/>
      <c r="U14" s="265"/>
      <c r="V14" s="265"/>
      <c r="W14" s="265"/>
      <c r="X14" s="265"/>
      <c r="Y14" s="2"/>
    </row>
    <row r="15" spans="1:25" ht="34.5" customHeight="1" x14ac:dyDescent="0.3">
      <c r="A15" s="265"/>
      <c r="B15" s="265"/>
      <c r="C15" s="247" t="s">
        <v>30</v>
      </c>
      <c r="D15" s="247" t="s">
        <v>31</v>
      </c>
      <c r="E15" s="248"/>
      <c r="F15" s="265"/>
      <c r="G15" s="265" t="s">
        <v>32</v>
      </c>
      <c r="H15" s="265" t="s">
        <v>39</v>
      </c>
      <c r="I15" s="265"/>
      <c r="J15" s="265"/>
      <c r="K15" s="265"/>
      <c r="L15" s="265"/>
      <c r="M15" s="265"/>
      <c r="N15" s="265"/>
      <c r="O15" s="265"/>
      <c r="P15" s="265"/>
      <c r="Q15" s="265" t="s">
        <v>34</v>
      </c>
      <c r="R15" s="265" t="s">
        <v>33</v>
      </c>
      <c r="S15" s="265"/>
      <c r="T15" s="265"/>
      <c r="U15" s="265"/>
      <c r="V15" s="265"/>
      <c r="W15" s="265"/>
      <c r="X15" s="265"/>
      <c r="Y15" s="2"/>
    </row>
    <row r="16" spans="1:25" ht="46.5" customHeight="1" x14ac:dyDescent="0.3">
      <c r="A16" s="265"/>
      <c r="B16" s="265"/>
      <c r="C16" s="249"/>
      <c r="D16" s="249"/>
      <c r="E16" s="249"/>
      <c r="F16" s="265"/>
      <c r="G16" s="265"/>
      <c r="H16" s="147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65"/>
      <c r="P16" s="265"/>
      <c r="Q16" s="265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 x14ac:dyDescent="0.3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 x14ac:dyDescent="0.3">
      <c r="A18" s="266" t="s">
        <v>65</v>
      </c>
      <c r="B18" s="266"/>
      <c r="C18" s="24">
        <v>2020</v>
      </c>
      <c r="D18" s="24">
        <v>2026</v>
      </c>
      <c r="E18" s="24" t="s">
        <v>35</v>
      </c>
      <c r="F18" s="24" t="s">
        <v>35</v>
      </c>
      <c r="G18" s="148" t="s">
        <v>35</v>
      </c>
      <c r="H18" s="148" t="s">
        <v>35</v>
      </c>
      <c r="I18" s="148" t="s">
        <v>35</v>
      </c>
      <c r="J18" s="148" t="s">
        <v>35</v>
      </c>
      <c r="K18" s="148" t="s">
        <v>35</v>
      </c>
      <c r="L18" s="148" t="s">
        <v>35</v>
      </c>
      <c r="M18" s="148" t="s">
        <v>35</v>
      </c>
      <c r="N18" s="148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 x14ac:dyDescent="0.3">
      <c r="A19" s="266" t="s">
        <v>72</v>
      </c>
      <c r="B19" s="266"/>
      <c r="C19" s="24">
        <v>2020</v>
      </c>
      <c r="D19" s="24">
        <v>2026</v>
      </c>
      <c r="E19" s="24" t="s">
        <v>35</v>
      </c>
      <c r="F19" s="24" t="s">
        <v>35</v>
      </c>
      <c r="G19" s="148" t="s">
        <v>35</v>
      </c>
      <c r="H19" s="148" t="s">
        <v>35</v>
      </c>
      <c r="I19" s="148" t="s">
        <v>35</v>
      </c>
      <c r="J19" s="148" t="s">
        <v>35</v>
      </c>
      <c r="K19" s="148" t="s">
        <v>35</v>
      </c>
      <c r="L19" s="148" t="s">
        <v>35</v>
      </c>
      <c r="M19" s="148" t="s">
        <v>35</v>
      </c>
      <c r="N19" s="148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 x14ac:dyDescent="0.3">
      <c r="A20" s="266" t="s">
        <v>74</v>
      </c>
      <c r="B20" s="266"/>
      <c r="C20" s="24">
        <v>2020</v>
      </c>
      <c r="D20" s="24">
        <v>2026</v>
      </c>
      <c r="E20" s="24" t="s">
        <v>35</v>
      </c>
      <c r="F20" s="24" t="s">
        <v>35</v>
      </c>
      <c r="G20" s="148" t="s">
        <v>35</v>
      </c>
      <c r="H20" s="148" t="s">
        <v>35</v>
      </c>
      <c r="I20" s="148" t="s">
        <v>35</v>
      </c>
      <c r="J20" s="148" t="s">
        <v>35</v>
      </c>
      <c r="K20" s="148" t="s">
        <v>35</v>
      </c>
      <c r="L20" s="148" t="s">
        <v>35</v>
      </c>
      <c r="M20" s="148" t="s">
        <v>35</v>
      </c>
      <c r="N20" s="148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 x14ac:dyDescent="0.3">
      <c r="A21" s="267"/>
      <c r="B21" s="267" t="s">
        <v>73</v>
      </c>
      <c r="C21" s="270">
        <v>2020</v>
      </c>
      <c r="D21" s="270">
        <v>2026</v>
      </c>
      <c r="E21" s="270" t="s">
        <v>35</v>
      </c>
      <c r="F21" s="270" t="s">
        <v>35</v>
      </c>
      <c r="G21" s="286" t="s">
        <v>35</v>
      </c>
      <c r="H21" s="286" t="s">
        <v>35</v>
      </c>
      <c r="I21" s="286" t="s">
        <v>35</v>
      </c>
      <c r="J21" s="286" t="s">
        <v>35</v>
      </c>
      <c r="K21" s="286" t="s">
        <v>35</v>
      </c>
      <c r="L21" s="286" t="s">
        <v>16</v>
      </c>
      <c r="M21" s="286" t="s">
        <v>35</v>
      </c>
      <c r="N21" s="286" t="s">
        <v>35</v>
      </c>
      <c r="O21" s="247" t="s">
        <v>35</v>
      </c>
      <c r="P21" s="247" t="s">
        <v>35</v>
      </c>
      <c r="Q21" s="247" t="s">
        <v>35</v>
      </c>
      <c r="R21" s="247" t="s">
        <v>35</v>
      </c>
      <c r="S21" s="247" t="s">
        <v>35</v>
      </c>
      <c r="T21" s="247" t="s">
        <v>35</v>
      </c>
      <c r="U21" s="247" t="s">
        <v>35</v>
      </c>
      <c r="V21" s="247" t="s">
        <v>35</v>
      </c>
      <c r="W21" s="247" t="s">
        <v>35</v>
      </c>
      <c r="X21" s="247" t="s">
        <v>35</v>
      </c>
      <c r="Y21" s="2"/>
    </row>
    <row r="22" spans="1:25" x14ac:dyDescent="0.3">
      <c r="A22" s="268"/>
      <c r="B22" s="268"/>
      <c r="C22" s="271"/>
      <c r="D22" s="271"/>
      <c r="E22" s="271"/>
      <c r="F22" s="271"/>
      <c r="G22" s="357"/>
      <c r="H22" s="357"/>
      <c r="I22" s="357"/>
      <c r="J22" s="357"/>
      <c r="K22" s="357"/>
      <c r="L22" s="357"/>
      <c r="M22" s="357"/>
      <c r="N22" s="357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"/>
    </row>
    <row r="23" spans="1:25" x14ac:dyDescent="0.3">
      <c r="A23" s="268"/>
      <c r="B23" s="268"/>
      <c r="C23" s="271"/>
      <c r="D23" s="271"/>
      <c r="E23" s="272"/>
      <c r="F23" s="272"/>
      <c r="G23" s="358"/>
      <c r="H23" s="358"/>
      <c r="I23" s="358"/>
      <c r="J23" s="358"/>
      <c r="K23" s="358"/>
      <c r="L23" s="358"/>
      <c r="M23" s="358"/>
      <c r="N23" s="358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"/>
    </row>
    <row r="24" spans="1:25" ht="15.75" customHeight="1" x14ac:dyDescent="0.3">
      <c r="A24" s="266"/>
      <c r="B24" s="266" t="s">
        <v>46</v>
      </c>
      <c r="C24" s="285">
        <v>2020</v>
      </c>
      <c r="D24" s="285">
        <v>2026</v>
      </c>
      <c r="E24" s="267" t="s">
        <v>47</v>
      </c>
      <c r="F24" s="23" t="s">
        <v>36</v>
      </c>
      <c r="G24" s="149">
        <f>G25+G26</f>
        <v>382903796.75</v>
      </c>
      <c r="H24" s="149">
        <f>H25+H26</f>
        <v>82620648.760000005</v>
      </c>
      <c r="I24" s="149">
        <f t="shared" ref="I24:N24" si="0">I25+I26</f>
        <v>71057675.030000001</v>
      </c>
      <c r="J24" s="149">
        <f t="shared" si="0"/>
        <v>57374429.07</v>
      </c>
      <c r="K24" s="149">
        <f t="shared" si="0"/>
        <v>47661808.850000001</v>
      </c>
      <c r="L24" s="149">
        <f t="shared" si="0"/>
        <v>43486757.380000003</v>
      </c>
      <c r="M24" s="149">
        <f t="shared" si="0"/>
        <v>44388774.630000003</v>
      </c>
      <c r="N24" s="149">
        <f t="shared" si="0"/>
        <v>36313703.030000001</v>
      </c>
      <c r="O24" s="265" t="s">
        <v>35</v>
      </c>
      <c r="P24" s="265" t="s">
        <v>35</v>
      </c>
      <c r="Q24" s="265" t="s">
        <v>35</v>
      </c>
      <c r="R24" s="265" t="s">
        <v>35</v>
      </c>
      <c r="S24" s="265" t="s">
        <v>35</v>
      </c>
      <c r="T24" s="265" t="s">
        <v>35</v>
      </c>
      <c r="U24" s="265" t="s">
        <v>35</v>
      </c>
      <c r="V24" s="265" t="s">
        <v>35</v>
      </c>
      <c r="W24" s="265" t="s">
        <v>35</v>
      </c>
      <c r="X24" s="265" t="s">
        <v>35</v>
      </c>
      <c r="Y24" s="2"/>
    </row>
    <row r="25" spans="1:25" ht="63" customHeight="1" x14ac:dyDescent="0.3">
      <c r="A25" s="266"/>
      <c r="B25" s="266"/>
      <c r="C25" s="285"/>
      <c r="D25" s="285"/>
      <c r="E25" s="268"/>
      <c r="F25" s="23" t="s">
        <v>41</v>
      </c>
      <c r="G25" s="149">
        <f>SUM(H25:N25)</f>
        <v>155175703.41</v>
      </c>
      <c r="H25" s="149">
        <f>H28+H31+H34+H52+H37+H40+H43+H46+H49</f>
        <v>50502804.760000005</v>
      </c>
      <c r="I25" s="149">
        <f t="shared" ref="I25:N25" si="1">I28+I31+I34+I52+I37+I40+I43+I46+I49</f>
        <v>38529083.689999998</v>
      </c>
      <c r="J25" s="149">
        <f t="shared" si="1"/>
        <v>11143641.07</v>
      </c>
      <c r="K25" s="149">
        <f t="shared" si="1"/>
        <v>12248171.85</v>
      </c>
      <c r="L25" s="149">
        <f t="shared" si="1"/>
        <v>15155847.380000001</v>
      </c>
      <c r="M25" s="149">
        <f t="shared" si="1"/>
        <v>16057864.630000001</v>
      </c>
      <c r="N25" s="149">
        <f t="shared" si="1"/>
        <v>11538290.029999999</v>
      </c>
      <c r="O25" s="265"/>
      <c r="P25" s="265"/>
      <c r="Q25" s="265"/>
      <c r="R25" s="265"/>
      <c r="S25" s="265"/>
      <c r="T25" s="265"/>
      <c r="U25" s="265"/>
      <c r="V25" s="265"/>
      <c r="W25" s="265"/>
      <c r="X25" s="265"/>
      <c r="Y25" s="2"/>
    </row>
    <row r="26" spans="1:25" ht="46.8" x14ac:dyDescent="0.3">
      <c r="A26" s="266"/>
      <c r="B26" s="266"/>
      <c r="C26" s="285"/>
      <c r="D26" s="285"/>
      <c r="E26" s="268"/>
      <c r="F26" s="23" t="s">
        <v>42</v>
      </c>
      <c r="G26" s="149">
        <f>SUM(H26:N26)</f>
        <v>227728093.34</v>
      </c>
      <c r="H26" s="148">
        <f>H29+H32+H35+H53+H38+H41+H44+H47+H50</f>
        <v>32117844</v>
      </c>
      <c r="I26" s="148">
        <f t="shared" ref="I26:N26" si="2">I29+I32+I35+I53+I38+I41+I44+I47+I50</f>
        <v>32528591.340000004</v>
      </c>
      <c r="J26" s="148">
        <f t="shared" si="2"/>
        <v>46230788</v>
      </c>
      <c r="K26" s="148">
        <f t="shared" si="2"/>
        <v>35413637</v>
      </c>
      <c r="L26" s="148">
        <f t="shared" si="2"/>
        <v>28330910</v>
      </c>
      <c r="M26" s="148">
        <f t="shared" si="2"/>
        <v>28330910</v>
      </c>
      <c r="N26" s="148">
        <f t="shared" si="2"/>
        <v>24775413</v>
      </c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"/>
    </row>
    <row r="27" spans="1:25" ht="15.75" customHeight="1" x14ac:dyDescent="0.3">
      <c r="A27" s="266"/>
      <c r="B27" s="266" t="s">
        <v>1</v>
      </c>
      <c r="C27" s="285">
        <v>2020</v>
      </c>
      <c r="D27" s="285">
        <v>2026</v>
      </c>
      <c r="E27" s="267" t="s">
        <v>47</v>
      </c>
      <c r="F27" s="23" t="s">
        <v>36</v>
      </c>
      <c r="G27" s="149">
        <f t="shared" ref="G27:M27" si="3">G28+G29</f>
        <v>12017956.609999999</v>
      </c>
      <c r="H27" s="149">
        <f t="shared" si="3"/>
        <v>1223438.44</v>
      </c>
      <c r="I27" s="149">
        <f t="shared" si="3"/>
        <v>1090658.18</v>
      </c>
      <c r="J27" s="149">
        <f t="shared" si="3"/>
        <v>2703859.99</v>
      </c>
      <c r="K27" s="149">
        <f t="shared" si="3"/>
        <v>2000000</v>
      </c>
      <c r="L27" s="149">
        <v>466960</v>
      </c>
      <c r="M27" s="149">
        <f t="shared" si="3"/>
        <v>2000000</v>
      </c>
      <c r="N27" s="149">
        <f>N28+N29</f>
        <v>1000000</v>
      </c>
      <c r="O27" s="265" t="s">
        <v>67</v>
      </c>
      <c r="P27" s="265" t="s">
        <v>68</v>
      </c>
      <c r="Q27" s="265"/>
      <c r="R27" s="265">
        <v>100</v>
      </c>
      <c r="S27" s="265">
        <v>100</v>
      </c>
      <c r="T27" s="265">
        <v>100</v>
      </c>
      <c r="U27" s="265">
        <v>100</v>
      </c>
      <c r="V27" s="265">
        <v>100</v>
      </c>
      <c r="W27" s="265">
        <v>100</v>
      </c>
      <c r="X27" s="265">
        <v>100</v>
      </c>
      <c r="Y27" s="2"/>
    </row>
    <row r="28" spans="1:25" ht="63" customHeight="1" x14ac:dyDescent="0.3">
      <c r="A28" s="266"/>
      <c r="B28" s="266"/>
      <c r="C28" s="285"/>
      <c r="D28" s="285"/>
      <c r="E28" s="268"/>
      <c r="F28" s="23" t="s">
        <v>41</v>
      </c>
      <c r="G28" s="149">
        <f>SUM(H28:N28)</f>
        <v>12017956.609999999</v>
      </c>
      <c r="H28" s="149">
        <v>1223438.44</v>
      </c>
      <c r="I28" s="149">
        <v>1090658.18</v>
      </c>
      <c r="J28" s="149">
        <v>2703859.99</v>
      </c>
      <c r="K28" s="149">
        <v>2000000</v>
      </c>
      <c r="L28" s="149">
        <v>2000000</v>
      </c>
      <c r="M28" s="149">
        <v>2000000</v>
      </c>
      <c r="N28" s="149">
        <v>1000000</v>
      </c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"/>
    </row>
    <row r="29" spans="1:25" ht="48.75" customHeight="1" x14ac:dyDescent="0.3">
      <c r="A29" s="266"/>
      <c r="B29" s="266"/>
      <c r="C29" s="285"/>
      <c r="D29" s="285"/>
      <c r="E29" s="268"/>
      <c r="F29" s="23" t="s">
        <v>42</v>
      </c>
      <c r="G29" s="149">
        <f>SUM(H29:N29)</f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"/>
    </row>
    <row r="30" spans="1:25" ht="21.75" customHeight="1" x14ac:dyDescent="0.3">
      <c r="A30" s="266"/>
      <c r="B30" s="266" t="s">
        <v>2</v>
      </c>
      <c r="C30" s="285">
        <v>2020</v>
      </c>
      <c r="D30" s="285">
        <v>2026</v>
      </c>
      <c r="E30" s="267" t="s">
        <v>47</v>
      </c>
      <c r="F30" s="23" t="s">
        <v>36</v>
      </c>
      <c r="G30" s="149">
        <f t="shared" ref="G30:N30" si="4">G31+G32</f>
        <v>71894548.310000002</v>
      </c>
      <c r="H30" s="149">
        <f t="shared" si="4"/>
        <v>7708654.4800000004</v>
      </c>
      <c r="I30" s="149">
        <f t="shared" si="4"/>
        <v>7745938.8600000003</v>
      </c>
      <c r="J30" s="149">
        <f t="shared" si="4"/>
        <v>8439781.0800000001</v>
      </c>
      <c r="K30" s="149">
        <f t="shared" si="4"/>
        <v>10248171.85</v>
      </c>
      <c r="L30" s="149">
        <f t="shared" si="4"/>
        <v>13155847.380000001</v>
      </c>
      <c r="M30" s="149">
        <f t="shared" si="4"/>
        <v>14057864.630000001</v>
      </c>
      <c r="N30" s="149">
        <f t="shared" si="4"/>
        <v>10538290.029999999</v>
      </c>
      <c r="O30" s="265" t="s">
        <v>81</v>
      </c>
      <c r="P30" s="265" t="s">
        <v>68</v>
      </c>
      <c r="Q30" s="265"/>
      <c r="R30" s="265">
        <v>100</v>
      </c>
      <c r="S30" s="265">
        <v>100</v>
      </c>
      <c r="T30" s="265">
        <v>100</v>
      </c>
      <c r="U30" s="265">
        <v>100</v>
      </c>
      <c r="V30" s="265">
        <v>100</v>
      </c>
      <c r="W30" s="265">
        <v>100</v>
      </c>
      <c r="X30" s="265">
        <v>100</v>
      </c>
      <c r="Y30" s="2"/>
    </row>
    <row r="31" spans="1:25" ht="67.5" customHeight="1" x14ac:dyDescent="0.3">
      <c r="A31" s="266"/>
      <c r="B31" s="266"/>
      <c r="C31" s="285"/>
      <c r="D31" s="285"/>
      <c r="E31" s="268"/>
      <c r="F31" s="23" t="s">
        <v>41</v>
      </c>
      <c r="G31" s="149">
        <f>SUM(H31:N31)</f>
        <v>71894548.310000002</v>
      </c>
      <c r="H31" s="149">
        <v>7708654.4800000004</v>
      </c>
      <c r="I31" s="149">
        <v>7745938.8600000003</v>
      </c>
      <c r="J31" s="149">
        <v>8439781.0800000001</v>
      </c>
      <c r="K31" s="149">
        <v>10248171.85</v>
      </c>
      <c r="L31" s="149">
        <v>13155847.380000001</v>
      </c>
      <c r="M31" s="149">
        <v>14057864.630000001</v>
      </c>
      <c r="N31" s="149">
        <v>10538290.029999999</v>
      </c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"/>
    </row>
    <row r="32" spans="1:25" ht="46.8" x14ac:dyDescent="0.3">
      <c r="A32" s="266"/>
      <c r="B32" s="266"/>
      <c r="C32" s="285"/>
      <c r="D32" s="285"/>
      <c r="E32" s="268"/>
      <c r="F32" s="23" t="s">
        <v>42</v>
      </c>
      <c r="G32" s="149">
        <f>SUM(H32:N32)</f>
        <v>0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"/>
    </row>
    <row r="33" spans="1:25" ht="15.75" customHeight="1" x14ac:dyDescent="0.3">
      <c r="A33" s="266"/>
      <c r="B33" s="266" t="s">
        <v>210</v>
      </c>
      <c r="C33" s="285">
        <v>2020</v>
      </c>
      <c r="D33" s="285">
        <v>2026</v>
      </c>
      <c r="E33" s="267" t="s">
        <v>47</v>
      </c>
      <c r="F33" s="23" t="s">
        <v>36</v>
      </c>
      <c r="G33" s="149">
        <f>SUM(H33:N33)</f>
        <v>71113785.030000001</v>
      </c>
      <c r="H33" s="149">
        <f t="shared" ref="H33:M33" si="5">H34+H35</f>
        <v>41421298.380000003</v>
      </c>
      <c r="I33" s="149">
        <f t="shared" si="5"/>
        <v>29692486.649999999</v>
      </c>
      <c r="J33" s="149">
        <f t="shared" si="5"/>
        <v>0</v>
      </c>
      <c r="K33" s="149">
        <f t="shared" si="5"/>
        <v>0</v>
      </c>
      <c r="L33" s="149">
        <f>L34+L35</f>
        <v>0</v>
      </c>
      <c r="M33" s="149">
        <f t="shared" si="5"/>
        <v>0</v>
      </c>
      <c r="N33" s="149">
        <f>N34+N35</f>
        <v>0</v>
      </c>
      <c r="O33" s="265" t="s">
        <v>128</v>
      </c>
      <c r="P33" s="265" t="s">
        <v>68</v>
      </c>
      <c r="Q33" s="265"/>
      <c r="R33" s="265">
        <v>100</v>
      </c>
      <c r="S33" s="265">
        <v>100</v>
      </c>
      <c r="T33" s="265">
        <v>100</v>
      </c>
      <c r="U33" s="265">
        <v>100</v>
      </c>
      <c r="V33" s="265">
        <v>100</v>
      </c>
      <c r="W33" s="265">
        <v>100</v>
      </c>
      <c r="X33" s="265">
        <v>100</v>
      </c>
      <c r="Y33" s="2"/>
    </row>
    <row r="34" spans="1:25" ht="63" customHeight="1" x14ac:dyDescent="0.3">
      <c r="A34" s="266"/>
      <c r="B34" s="266"/>
      <c r="C34" s="285"/>
      <c r="D34" s="285"/>
      <c r="E34" s="268"/>
      <c r="F34" s="23" t="s">
        <v>41</v>
      </c>
      <c r="G34" s="149">
        <f>SUM(H34:N34)</f>
        <v>71113785.030000001</v>
      </c>
      <c r="H34" s="149">
        <v>41421298.380000003</v>
      </c>
      <c r="I34" s="149">
        <v>29692486.649999999</v>
      </c>
      <c r="J34" s="149">
        <v>0</v>
      </c>
      <c r="K34" s="149">
        <v>0</v>
      </c>
      <c r="L34" s="149">
        <v>0</v>
      </c>
      <c r="M34" s="149">
        <v>0</v>
      </c>
      <c r="N34" s="149">
        <v>0</v>
      </c>
      <c r="O34" s="265"/>
      <c r="P34" s="265"/>
      <c r="Q34" s="265"/>
      <c r="R34" s="265"/>
      <c r="S34" s="265"/>
      <c r="T34" s="265"/>
      <c r="U34" s="265"/>
      <c r="V34" s="265"/>
      <c r="W34" s="265"/>
      <c r="X34" s="265"/>
      <c r="Y34" s="2"/>
    </row>
    <row r="35" spans="1:25" ht="63.6" customHeight="1" x14ac:dyDescent="0.3">
      <c r="A35" s="266"/>
      <c r="B35" s="266"/>
      <c r="C35" s="285"/>
      <c r="D35" s="285"/>
      <c r="E35" s="269"/>
      <c r="F35" s="23" t="s">
        <v>42</v>
      </c>
      <c r="G35" s="148">
        <f t="shared" ref="G35:G53" si="6">H35+I35+J35+K35+L35+M35</f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265"/>
      <c r="P35" s="265"/>
      <c r="Q35" s="265"/>
      <c r="R35" s="265"/>
      <c r="S35" s="265"/>
      <c r="T35" s="265"/>
      <c r="U35" s="265"/>
      <c r="V35" s="265"/>
      <c r="W35" s="265"/>
      <c r="X35" s="265"/>
      <c r="Y35" s="2"/>
    </row>
    <row r="36" spans="1:25" s="65" customFormat="1" ht="31.2" x14ac:dyDescent="0.3">
      <c r="A36" s="61"/>
      <c r="B36" s="267" t="s">
        <v>3</v>
      </c>
      <c r="C36" s="270">
        <v>2020</v>
      </c>
      <c r="D36" s="270">
        <v>2026</v>
      </c>
      <c r="E36" s="267" t="s">
        <v>47</v>
      </c>
      <c r="F36" s="62" t="s">
        <v>36</v>
      </c>
      <c r="G36" s="148">
        <f t="shared" si="6"/>
        <v>188011692</v>
      </c>
      <c r="H36" s="150">
        <f>H37+H38</f>
        <v>30969266</v>
      </c>
      <c r="I36" s="150">
        <f t="shared" ref="I36:N36" si="7">I37+I38</f>
        <v>32061484</v>
      </c>
      <c r="J36" s="150">
        <f t="shared" si="7"/>
        <v>32905485</v>
      </c>
      <c r="K36" s="150">
        <f t="shared" si="7"/>
        <v>35413637</v>
      </c>
      <c r="L36" s="150">
        <f t="shared" si="7"/>
        <v>28330910</v>
      </c>
      <c r="M36" s="150">
        <f t="shared" si="7"/>
        <v>28330910</v>
      </c>
      <c r="N36" s="150">
        <f t="shared" si="7"/>
        <v>24775413</v>
      </c>
      <c r="O36" s="265" t="s">
        <v>129</v>
      </c>
      <c r="P36" s="265" t="s">
        <v>68</v>
      </c>
      <c r="Q36" s="247"/>
      <c r="R36" s="247">
        <v>100</v>
      </c>
      <c r="S36" s="247">
        <v>100</v>
      </c>
      <c r="T36" s="247">
        <v>100</v>
      </c>
      <c r="U36" s="247">
        <v>100</v>
      </c>
      <c r="V36" s="247">
        <v>100</v>
      </c>
      <c r="W36" s="247">
        <v>100</v>
      </c>
      <c r="X36" s="247">
        <v>100</v>
      </c>
      <c r="Y36" s="2"/>
    </row>
    <row r="37" spans="1:25" s="65" customFormat="1" ht="62.4" x14ac:dyDescent="0.3">
      <c r="A37" s="61"/>
      <c r="B37" s="268"/>
      <c r="C37" s="271"/>
      <c r="D37" s="271"/>
      <c r="E37" s="268"/>
      <c r="F37" s="62" t="s">
        <v>41</v>
      </c>
      <c r="G37" s="148">
        <f t="shared" si="6"/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265"/>
      <c r="P37" s="265"/>
      <c r="Q37" s="248"/>
      <c r="R37" s="248"/>
      <c r="S37" s="248"/>
      <c r="T37" s="248"/>
      <c r="U37" s="248"/>
      <c r="V37" s="248"/>
      <c r="W37" s="248"/>
      <c r="X37" s="248"/>
      <c r="Y37" s="2"/>
    </row>
    <row r="38" spans="1:25" s="65" customFormat="1" ht="46.8" x14ac:dyDescent="0.3">
      <c r="A38" s="61"/>
      <c r="B38" s="269"/>
      <c r="C38" s="272"/>
      <c r="D38" s="272"/>
      <c r="E38" s="269"/>
      <c r="F38" s="62" t="s">
        <v>42</v>
      </c>
      <c r="G38" s="148">
        <f t="shared" si="6"/>
        <v>188011692</v>
      </c>
      <c r="H38" s="150">
        <v>30969266</v>
      </c>
      <c r="I38" s="150">
        <v>32061484</v>
      </c>
      <c r="J38" s="150">
        <v>32905485</v>
      </c>
      <c r="K38" s="150">
        <v>35413637</v>
      </c>
      <c r="L38" s="150">
        <v>28330910</v>
      </c>
      <c r="M38" s="150">
        <v>28330910</v>
      </c>
      <c r="N38" s="150">
        <v>24775413</v>
      </c>
      <c r="O38" s="265"/>
      <c r="P38" s="265"/>
      <c r="Q38" s="249"/>
      <c r="R38" s="249"/>
      <c r="S38" s="249"/>
      <c r="T38" s="249"/>
      <c r="U38" s="249"/>
      <c r="V38" s="249"/>
      <c r="W38" s="249"/>
      <c r="X38" s="249"/>
      <c r="Y38" s="2"/>
    </row>
    <row r="39" spans="1:25" s="90" customFormat="1" ht="31.2" x14ac:dyDescent="0.3">
      <c r="A39" s="270"/>
      <c r="B39" s="267" t="s">
        <v>168</v>
      </c>
      <c r="C39" s="270">
        <v>2020</v>
      </c>
      <c r="D39" s="270">
        <v>2026</v>
      </c>
      <c r="E39" s="267" t="s">
        <v>47</v>
      </c>
      <c r="F39" s="86" t="s">
        <v>36</v>
      </c>
      <c r="G39" s="148">
        <f t="shared" ref="G39:G50" si="8">H39+I39+J39+K39+L39+M39</f>
        <v>14508578</v>
      </c>
      <c r="H39" s="150">
        <f>H40+H41</f>
        <v>1148578</v>
      </c>
      <c r="I39" s="150">
        <f t="shared" ref="I39:N39" si="9">I40+I41</f>
        <v>70000</v>
      </c>
      <c r="J39" s="150">
        <f t="shared" si="9"/>
        <v>13290000</v>
      </c>
      <c r="K39" s="150">
        <f t="shared" si="9"/>
        <v>0</v>
      </c>
      <c r="L39" s="150">
        <f t="shared" si="9"/>
        <v>0</v>
      </c>
      <c r="M39" s="150">
        <f t="shared" si="9"/>
        <v>0</v>
      </c>
      <c r="N39" s="150">
        <f t="shared" si="9"/>
        <v>0</v>
      </c>
      <c r="O39" s="265" t="s">
        <v>169</v>
      </c>
      <c r="P39" s="265" t="s">
        <v>68</v>
      </c>
      <c r="Q39" s="247"/>
      <c r="R39" s="247">
        <v>100</v>
      </c>
      <c r="S39" s="247">
        <v>100</v>
      </c>
      <c r="T39" s="247">
        <v>100</v>
      </c>
      <c r="U39" s="247"/>
      <c r="V39" s="247"/>
      <c r="W39" s="247"/>
      <c r="X39" s="247"/>
      <c r="Y39" s="2"/>
    </row>
    <row r="40" spans="1:25" s="90" customFormat="1" ht="62.4" x14ac:dyDescent="0.3">
      <c r="A40" s="271"/>
      <c r="B40" s="268"/>
      <c r="C40" s="271"/>
      <c r="D40" s="271"/>
      <c r="E40" s="268"/>
      <c r="F40" s="86" t="s">
        <v>41</v>
      </c>
      <c r="G40" s="148">
        <f t="shared" si="8"/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265"/>
      <c r="P40" s="265"/>
      <c r="Q40" s="248"/>
      <c r="R40" s="248"/>
      <c r="S40" s="248"/>
      <c r="T40" s="248"/>
      <c r="U40" s="248"/>
      <c r="V40" s="248"/>
      <c r="W40" s="248"/>
      <c r="X40" s="248"/>
      <c r="Y40" s="2"/>
    </row>
    <row r="41" spans="1:25" s="90" customFormat="1" ht="46.8" x14ac:dyDescent="0.3">
      <c r="A41" s="272"/>
      <c r="B41" s="269"/>
      <c r="C41" s="272"/>
      <c r="D41" s="272"/>
      <c r="E41" s="269"/>
      <c r="F41" s="86" t="s">
        <v>42</v>
      </c>
      <c r="G41" s="148">
        <f t="shared" si="8"/>
        <v>14508578</v>
      </c>
      <c r="H41" s="151">
        <v>1148578</v>
      </c>
      <c r="I41" s="150">
        <v>70000</v>
      </c>
      <c r="J41" s="150">
        <v>13290000</v>
      </c>
      <c r="K41" s="150">
        <v>0</v>
      </c>
      <c r="L41" s="150">
        <v>0</v>
      </c>
      <c r="M41" s="150">
        <v>0</v>
      </c>
      <c r="N41" s="150">
        <v>0</v>
      </c>
      <c r="O41" s="265"/>
      <c r="P41" s="265"/>
      <c r="Q41" s="249"/>
      <c r="R41" s="249"/>
      <c r="S41" s="249"/>
      <c r="T41" s="249"/>
      <c r="U41" s="249"/>
      <c r="V41" s="249"/>
      <c r="W41" s="249"/>
      <c r="X41" s="249"/>
      <c r="Y41" s="2"/>
    </row>
    <row r="42" spans="1:25" s="113" customFormat="1" ht="31.2" x14ac:dyDescent="0.3">
      <c r="A42" s="111"/>
      <c r="B42" s="267" t="s">
        <v>187</v>
      </c>
      <c r="C42" s="270">
        <v>2020</v>
      </c>
      <c r="D42" s="270">
        <v>2026</v>
      </c>
      <c r="E42" s="267" t="s">
        <v>47</v>
      </c>
      <c r="F42" s="112" t="s">
        <v>36</v>
      </c>
      <c r="G42" s="148">
        <f t="shared" si="8"/>
        <v>149413.46</v>
      </c>
      <c r="H42" s="150">
        <f>H43+H44</f>
        <v>149413.46</v>
      </c>
      <c r="I42" s="150">
        <f t="shared" ref="I42:N42" si="10">I43+I44</f>
        <v>0</v>
      </c>
      <c r="J42" s="150">
        <f t="shared" si="10"/>
        <v>0</v>
      </c>
      <c r="K42" s="150">
        <f t="shared" si="10"/>
        <v>0</v>
      </c>
      <c r="L42" s="150">
        <f t="shared" si="10"/>
        <v>0</v>
      </c>
      <c r="M42" s="150">
        <f t="shared" si="10"/>
        <v>0</v>
      </c>
      <c r="N42" s="150">
        <f t="shared" si="10"/>
        <v>0</v>
      </c>
      <c r="O42" s="265" t="s">
        <v>169</v>
      </c>
      <c r="P42" s="265" t="s">
        <v>68</v>
      </c>
      <c r="Q42" s="247"/>
      <c r="R42" s="247">
        <v>100</v>
      </c>
      <c r="S42" s="247"/>
      <c r="T42" s="247"/>
      <c r="U42" s="247"/>
      <c r="V42" s="247"/>
      <c r="W42" s="247"/>
      <c r="X42" s="247"/>
      <c r="Y42" s="2"/>
    </row>
    <row r="43" spans="1:25" s="113" customFormat="1" ht="62.4" x14ac:dyDescent="0.3">
      <c r="A43" s="111"/>
      <c r="B43" s="268"/>
      <c r="C43" s="271"/>
      <c r="D43" s="271"/>
      <c r="E43" s="268"/>
      <c r="F43" s="112" t="s">
        <v>41</v>
      </c>
      <c r="G43" s="148">
        <f t="shared" si="8"/>
        <v>149413.46</v>
      </c>
      <c r="H43" s="150">
        <v>149413.46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50">
        <v>0</v>
      </c>
      <c r="O43" s="265"/>
      <c r="P43" s="265"/>
      <c r="Q43" s="248"/>
      <c r="R43" s="248"/>
      <c r="S43" s="248"/>
      <c r="T43" s="248"/>
      <c r="U43" s="248"/>
      <c r="V43" s="248"/>
      <c r="W43" s="248"/>
      <c r="X43" s="248"/>
      <c r="Y43" s="2"/>
    </row>
    <row r="44" spans="1:25" s="113" customFormat="1" ht="46.8" x14ac:dyDescent="0.3">
      <c r="A44" s="111"/>
      <c r="B44" s="269"/>
      <c r="C44" s="272"/>
      <c r="D44" s="272"/>
      <c r="E44" s="269"/>
      <c r="F44" s="112" t="s">
        <v>42</v>
      </c>
      <c r="G44" s="148">
        <f t="shared" si="8"/>
        <v>0</v>
      </c>
      <c r="H44" s="151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50">
        <v>0</v>
      </c>
      <c r="O44" s="265"/>
      <c r="P44" s="265"/>
      <c r="Q44" s="249"/>
      <c r="R44" s="249"/>
      <c r="S44" s="249"/>
      <c r="T44" s="249"/>
      <c r="U44" s="249"/>
      <c r="V44" s="249"/>
      <c r="W44" s="249"/>
      <c r="X44" s="249"/>
      <c r="Y44" s="2"/>
    </row>
    <row r="45" spans="1:25" s="135" customFormat="1" ht="31.2" x14ac:dyDescent="0.3">
      <c r="A45" s="133"/>
      <c r="B45" s="267" t="s">
        <v>198</v>
      </c>
      <c r="C45" s="270">
        <v>2020</v>
      </c>
      <c r="D45" s="270">
        <v>2026</v>
      </c>
      <c r="E45" s="267" t="s">
        <v>47</v>
      </c>
      <c r="F45" s="134" t="s">
        <v>36</v>
      </c>
      <c r="G45" s="148">
        <f t="shared" si="8"/>
        <v>9500</v>
      </c>
      <c r="H45" s="150">
        <f>H46+H47</f>
        <v>0</v>
      </c>
      <c r="I45" s="150">
        <f t="shared" ref="I45:N45" si="11">I46+I47</f>
        <v>4500</v>
      </c>
      <c r="J45" s="150">
        <f t="shared" si="11"/>
        <v>5000</v>
      </c>
      <c r="K45" s="150">
        <f t="shared" si="11"/>
        <v>0</v>
      </c>
      <c r="L45" s="150">
        <f t="shared" si="11"/>
        <v>0</v>
      </c>
      <c r="M45" s="150">
        <f t="shared" si="11"/>
        <v>0</v>
      </c>
      <c r="N45" s="150">
        <f t="shared" si="11"/>
        <v>0</v>
      </c>
      <c r="O45" s="265" t="s">
        <v>138</v>
      </c>
      <c r="P45" s="265" t="s">
        <v>68</v>
      </c>
      <c r="Q45" s="247"/>
      <c r="R45" s="247"/>
      <c r="S45" s="247">
        <v>100</v>
      </c>
      <c r="T45" s="247">
        <v>100</v>
      </c>
      <c r="U45" s="247"/>
      <c r="V45" s="247"/>
      <c r="W45" s="247"/>
      <c r="X45" s="247"/>
      <c r="Y45" s="2"/>
    </row>
    <row r="46" spans="1:25" s="135" customFormat="1" ht="62.4" x14ac:dyDescent="0.3">
      <c r="A46" s="133"/>
      <c r="B46" s="268"/>
      <c r="C46" s="271"/>
      <c r="D46" s="271"/>
      <c r="E46" s="268"/>
      <c r="F46" s="134" t="s">
        <v>41</v>
      </c>
      <c r="G46" s="148">
        <f t="shared" si="8"/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50">
        <v>0</v>
      </c>
      <c r="O46" s="265"/>
      <c r="P46" s="265"/>
      <c r="Q46" s="248"/>
      <c r="R46" s="248"/>
      <c r="S46" s="248"/>
      <c r="T46" s="248"/>
      <c r="U46" s="248"/>
      <c r="V46" s="248"/>
      <c r="W46" s="248"/>
      <c r="X46" s="248"/>
      <c r="Y46" s="2"/>
    </row>
    <row r="47" spans="1:25" s="135" customFormat="1" ht="46.8" x14ac:dyDescent="0.3">
      <c r="A47" s="133"/>
      <c r="B47" s="269"/>
      <c r="C47" s="272"/>
      <c r="D47" s="272"/>
      <c r="E47" s="269"/>
      <c r="F47" s="134" t="s">
        <v>42</v>
      </c>
      <c r="G47" s="148">
        <f t="shared" si="8"/>
        <v>9500</v>
      </c>
      <c r="H47" s="151">
        <v>0</v>
      </c>
      <c r="I47" s="150">
        <v>4500</v>
      </c>
      <c r="J47" s="150">
        <v>5000</v>
      </c>
      <c r="K47" s="150">
        <v>0</v>
      </c>
      <c r="L47" s="150">
        <v>0</v>
      </c>
      <c r="M47" s="150">
        <v>0</v>
      </c>
      <c r="N47" s="150">
        <v>0</v>
      </c>
      <c r="O47" s="265"/>
      <c r="P47" s="265"/>
      <c r="Q47" s="249"/>
      <c r="R47" s="249"/>
      <c r="S47" s="249"/>
      <c r="T47" s="249"/>
      <c r="U47" s="249"/>
      <c r="V47" s="249"/>
      <c r="W47" s="249"/>
      <c r="X47" s="249"/>
      <c r="Y47" s="2"/>
    </row>
    <row r="48" spans="1:25" s="210" customFormat="1" ht="31.2" x14ac:dyDescent="0.3">
      <c r="A48" s="201"/>
      <c r="B48" s="267" t="s">
        <v>207</v>
      </c>
      <c r="C48" s="270">
        <v>2020</v>
      </c>
      <c r="D48" s="270">
        <v>2026</v>
      </c>
      <c r="E48" s="267" t="s">
        <v>47</v>
      </c>
      <c r="F48" s="202" t="s">
        <v>36</v>
      </c>
      <c r="G48" s="148">
        <f t="shared" si="8"/>
        <v>196303.67</v>
      </c>
      <c r="H48" s="150">
        <f>H49+H50</f>
        <v>0</v>
      </c>
      <c r="I48" s="150">
        <f t="shared" ref="I48:N48" si="12">I49+I50</f>
        <v>196303.67</v>
      </c>
      <c r="J48" s="150">
        <f t="shared" si="12"/>
        <v>0</v>
      </c>
      <c r="K48" s="150">
        <f t="shared" si="12"/>
        <v>0</v>
      </c>
      <c r="L48" s="150">
        <f t="shared" si="12"/>
        <v>0</v>
      </c>
      <c r="M48" s="150">
        <f t="shared" si="12"/>
        <v>0</v>
      </c>
      <c r="N48" s="150">
        <f t="shared" si="12"/>
        <v>0</v>
      </c>
      <c r="O48" s="265" t="s">
        <v>138</v>
      </c>
      <c r="P48" s="265" t="s">
        <v>68</v>
      </c>
      <c r="Q48" s="247"/>
      <c r="R48" s="247"/>
      <c r="S48" s="247">
        <v>100</v>
      </c>
      <c r="T48" s="247"/>
      <c r="U48" s="247"/>
      <c r="V48" s="247"/>
      <c r="W48" s="247"/>
      <c r="X48" s="247"/>
      <c r="Y48" s="2"/>
    </row>
    <row r="49" spans="1:25" s="210" customFormat="1" ht="62.4" x14ac:dyDescent="0.3">
      <c r="A49" s="201"/>
      <c r="B49" s="268"/>
      <c r="C49" s="271"/>
      <c r="D49" s="271"/>
      <c r="E49" s="268"/>
      <c r="F49" s="202" t="s">
        <v>41</v>
      </c>
      <c r="G49" s="148">
        <f t="shared" si="8"/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265"/>
      <c r="P49" s="265"/>
      <c r="Q49" s="248"/>
      <c r="R49" s="248"/>
      <c r="S49" s="248"/>
      <c r="T49" s="248"/>
      <c r="U49" s="248"/>
      <c r="V49" s="248"/>
      <c r="W49" s="248"/>
      <c r="X49" s="248"/>
      <c r="Y49" s="2"/>
    </row>
    <row r="50" spans="1:25" s="210" customFormat="1" ht="46.8" x14ac:dyDescent="0.3">
      <c r="A50" s="201"/>
      <c r="B50" s="269"/>
      <c r="C50" s="272"/>
      <c r="D50" s="272"/>
      <c r="E50" s="269"/>
      <c r="F50" s="202" t="s">
        <v>42</v>
      </c>
      <c r="G50" s="148">
        <f t="shared" si="8"/>
        <v>196303.67</v>
      </c>
      <c r="H50" s="151">
        <v>0</v>
      </c>
      <c r="I50" s="150">
        <v>196303.67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265"/>
      <c r="P50" s="265"/>
      <c r="Q50" s="249"/>
      <c r="R50" s="249"/>
      <c r="S50" s="249"/>
      <c r="T50" s="249"/>
      <c r="U50" s="249"/>
      <c r="V50" s="249"/>
      <c r="W50" s="249"/>
      <c r="X50" s="249"/>
      <c r="Y50" s="2"/>
    </row>
    <row r="51" spans="1:25" ht="22.5" customHeight="1" x14ac:dyDescent="0.3">
      <c r="A51" s="270"/>
      <c r="B51" s="267" t="s">
        <v>229</v>
      </c>
      <c r="C51" s="270">
        <v>2020</v>
      </c>
      <c r="D51" s="270">
        <v>2026</v>
      </c>
      <c r="E51" s="267" t="s">
        <v>47</v>
      </c>
      <c r="F51" s="23" t="s">
        <v>36</v>
      </c>
      <c r="G51" s="148">
        <f t="shared" si="6"/>
        <v>226606.67</v>
      </c>
      <c r="H51" s="150">
        <f>H52+H53</f>
        <v>0</v>
      </c>
      <c r="I51" s="150">
        <f t="shared" ref="I51:N51" si="13">I52+I53</f>
        <v>196303.67</v>
      </c>
      <c r="J51" s="150">
        <f t="shared" si="13"/>
        <v>30303</v>
      </c>
      <c r="K51" s="150">
        <f t="shared" si="13"/>
        <v>0</v>
      </c>
      <c r="L51" s="150">
        <f t="shared" si="13"/>
        <v>0</v>
      </c>
      <c r="M51" s="150">
        <f t="shared" si="13"/>
        <v>0</v>
      </c>
      <c r="N51" s="150">
        <f t="shared" si="13"/>
        <v>0</v>
      </c>
      <c r="O51" s="265" t="s">
        <v>138</v>
      </c>
      <c r="P51" s="265" t="s">
        <v>68</v>
      </c>
      <c r="Q51" s="247"/>
      <c r="R51" s="247"/>
      <c r="S51" s="247"/>
      <c r="T51" s="247">
        <v>100</v>
      </c>
      <c r="U51" s="247"/>
      <c r="V51" s="247"/>
      <c r="W51" s="247"/>
      <c r="X51" s="247"/>
      <c r="Y51" s="2"/>
    </row>
    <row r="52" spans="1:25" ht="50.25" customHeight="1" x14ac:dyDescent="0.3">
      <c r="A52" s="271"/>
      <c r="B52" s="268"/>
      <c r="C52" s="271"/>
      <c r="D52" s="271"/>
      <c r="E52" s="268"/>
      <c r="F52" s="23" t="s">
        <v>41</v>
      </c>
      <c r="G52" s="148">
        <f t="shared" si="6"/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265"/>
      <c r="P52" s="265"/>
      <c r="Q52" s="248"/>
      <c r="R52" s="248"/>
      <c r="S52" s="248"/>
      <c r="T52" s="248"/>
      <c r="U52" s="248"/>
      <c r="V52" s="248"/>
      <c r="W52" s="248"/>
      <c r="X52" s="248"/>
      <c r="Y52" s="2"/>
    </row>
    <row r="53" spans="1:25" ht="62.4" customHeight="1" x14ac:dyDescent="0.3">
      <c r="A53" s="272"/>
      <c r="B53" s="269"/>
      <c r="C53" s="272"/>
      <c r="D53" s="272"/>
      <c r="E53" s="269"/>
      <c r="F53" s="23" t="s">
        <v>42</v>
      </c>
      <c r="G53" s="148">
        <f t="shared" si="6"/>
        <v>226606.67</v>
      </c>
      <c r="H53" s="151">
        <v>0</v>
      </c>
      <c r="I53" s="150">
        <v>196303.67</v>
      </c>
      <c r="J53" s="150">
        <v>30303</v>
      </c>
      <c r="K53" s="150">
        <v>0</v>
      </c>
      <c r="L53" s="150">
        <v>0</v>
      </c>
      <c r="M53" s="150">
        <v>0</v>
      </c>
      <c r="N53" s="150">
        <v>0</v>
      </c>
      <c r="O53" s="265"/>
      <c r="P53" s="265"/>
      <c r="Q53" s="249"/>
      <c r="R53" s="249"/>
      <c r="S53" s="249"/>
      <c r="T53" s="249"/>
      <c r="U53" s="249"/>
      <c r="V53" s="249"/>
      <c r="W53" s="249"/>
      <c r="X53" s="249"/>
      <c r="Y53" s="2"/>
    </row>
    <row r="54" spans="1:25" ht="15.6" customHeight="1" x14ac:dyDescent="0.3">
      <c r="A54" s="266"/>
      <c r="B54" s="267" t="s">
        <v>75</v>
      </c>
      <c r="C54" s="285">
        <v>2020</v>
      </c>
      <c r="D54" s="285">
        <v>2026</v>
      </c>
      <c r="E54" s="285" t="s">
        <v>43</v>
      </c>
      <c r="F54" s="270" t="s">
        <v>43</v>
      </c>
      <c r="G54" s="286" t="s">
        <v>43</v>
      </c>
      <c r="H54" s="286" t="s">
        <v>43</v>
      </c>
      <c r="I54" s="286" t="s">
        <v>43</v>
      </c>
      <c r="J54" s="286" t="s">
        <v>43</v>
      </c>
      <c r="K54" s="286" t="s">
        <v>43</v>
      </c>
      <c r="L54" s="152" t="s">
        <v>18</v>
      </c>
      <c r="M54" s="286" t="s">
        <v>43</v>
      </c>
      <c r="N54" s="286" t="s">
        <v>43</v>
      </c>
      <c r="O54" s="247" t="s">
        <v>55</v>
      </c>
      <c r="P54" s="247" t="s">
        <v>55</v>
      </c>
      <c r="Q54" s="247" t="s">
        <v>55</v>
      </c>
      <c r="R54" s="247" t="s">
        <v>55</v>
      </c>
      <c r="S54" s="247" t="s">
        <v>55</v>
      </c>
      <c r="T54" s="247" t="s">
        <v>55</v>
      </c>
      <c r="U54" s="247" t="s">
        <v>55</v>
      </c>
      <c r="V54" s="247" t="s">
        <v>55</v>
      </c>
      <c r="W54" s="247" t="s">
        <v>55</v>
      </c>
      <c r="X54" s="247" t="s">
        <v>55</v>
      </c>
      <c r="Y54" s="2"/>
    </row>
    <row r="55" spans="1:25" x14ac:dyDescent="0.3">
      <c r="A55" s="266"/>
      <c r="B55" s="268"/>
      <c r="C55" s="285"/>
      <c r="D55" s="285"/>
      <c r="E55" s="285"/>
      <c r="F55" s="361"/>
      <c r="G55" s="287"/>
      <c r="H55" s="287"/>
      <c r="I55" s="287"/>
      <c r="J55" s="287"/>
      <c r="K55" s="287"/>
      <c r="L55" s="153"/>
      <c r="M55" s="287"/>
      <c r="N55" s="287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"/>
    </row>
    <row r="56" spans="1:25" ht="33.75" customHeight="1" x14ac:dyDescent="0.3">
      <c r="A56" s="266"/>
      <c r="B56" s="269"/>
      <c r="C56" s="285"/>
      <c r="D56" s="285"/>
      <c r="E56" s="285"/>
      <c r="F56" s="362"/>
      <c r="G56" s="288"/>
      <c r="H56" s="288"/>
      <c r="I56" s="288"/>
      <c r="J56" s="288"/>
      <c r="K56" s="288"/>
      <c r="L56" s="154"/>
      <c r="M56" s="288"/>
      <c r="N56" s="288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"/>
    </row>
    <row r="57" spans="1:25" ht="15.75" customHeight="1" x14ac:dyDescent="0.3">
      <c r="A57" s="266"/>
      <c r="B57" s="266" t="s">
        <v>48</v>
      </c>
      <c r="C57" s="285">
        <v>2020</v>
      </c>
      <c r="D57" s="285">
        <v>2026</v>
      </c>
      <c r="E57" s="266" t="s">
        <v>49</v>
      </c>
      <c r="F57" s="23" t="s">
        <v>36</v>
      </c>
      <c r="G57" s="148">
        <f t="shared" ref="G57:N57" si="14">G58+G59</f>
        <v>224042452.95000002</v>
      </c>
      <c r="H57" s="155">
        <f t="shared" si="14"/>
        <v>32115847.699999999</v>
      </c>
      <c r="I57" s="155">
        <f t="shared" si="14"/>
        <v>33664531.829999998</v>
      </c>
      <c r="J57" s="155">
        <f t="shared" si="14"/>
        <v>39762695.549999997</v>
      </c>
      <c r="K57" s="155">
        <f t="shared" si="14"/>
        <v>35072856.420000002</v>
      </c>
      <c r="L57" s="155">
        <f t="shared" si="14"/>
        <v>30276753.520000003</v>
      </c>
      <c r="M57" s="155">
        <f t="shared" si="14"/>
        <v>32350317.41</v>
      </c>
      <c r="N57" s="155">
        <f t="shared" si="14"/>
        <v>20799450.52</v>
      </c>
      <c r="O57" s="247" t="s">
        <v>55</v>
      </c>
      <c r="P57" s="247" t="s">
        <v>55</v>
      </c>
      <c r="Q57" s="247" t="s">
        <v>55</v>
      </c>
      <c r="R57" s="247" t="s">
        <v>55</v>
      </c>
      <c r="S57" s="247" t="s">
        <v>55</v>
      </c>
      <c r="T57" s="247" t="s">
        <v>55</v>
      </c>
      <c r="U57" s="247" t="s">
        <v>55</v>
      </c>
      <c r="V57" s="247" t="s">
        <v>55</v>
      </c>
      <c r="W57" s="247" t="s">
        <v>55</v>
      </c>
      <c r="X57" s="247" t="s">
        <v>55</v>
      </c>
      <c r="Y57" s="2"/>
    </row>
    <row r="58" spans="1:25" ht="47.4" customHeight="1" x14ac:dyDescent="0.3">
      <c r="A58" s="266"/>
      <c r="B58" s="266"/>
      <c r="C58" s="285"/>
      <c r="D58" s="285"/>
      <c r="E58" s="266"/>
      <c r="F58" s="23" t="s">
        <v>41</v>
      </c>
      <c r="G58" s="148">
        <f>SUM(H58:N58)</f>
        <v>211287199.06</v>
      </c>
      <c r="H58" s="148">
        <f>H61+H64+H67+H70+H73+H76+H79+H82+H85+H103+H88+H91+H94+H97+H121+H100+H106+H109+H112+H115+H118</f>
        <v>27261441.259999998</v>
      </c>
      <c r="I58" s="148">
        <f t="shared" ref="I58:N58" si="15">I61+I64+I67+I70+I73+I76+I79+I82+I85+I103+I88+I91+I94+I97+I121+I100+I106+I109+I112+I115+I118</f>
        <v>32128721.420000002</v>
      </c>
      <c r="J58" s="148">
        <f t="shared" si="15"/>
        <v>34781222.390000001</v>
      </c>
      <c r="K58" s="148">
        <f t="shared" si="15"/>
        <v>34719302.399999999</v>
      </c>
      <c r="L58" s="148">
        <f t="shared" si="15"/>
        <v>29882851.600000001</v>
      </c>
      <c r="M58" s="148">
        <f t="shared" si="15"/>
        <v>31956086.850000001</v>
      </c>
      <c r="N58" s="148">
        <f t="shared" si="15"/>
        <v>20557573.140000001</v>
      </c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"/>
    </row>
    <row r="59" spans="1:25" ht="38.25" customHeight="1" x14ac:dyDescent="0.3">
      <c r="A59" s="266"/>
      <c r="B59" s="266"/>
      <c r="C59" s="285"/>
      <c r="D59" s="285"/>
      <c r="E59" s="266"/>
      <c r="F59" s="23" t="s">
        <v>42</v>
      </c>
      <c r="G59" s="148">
        <f>SUM(H59:N59)</f>
        <v>12755253.890000002</v>
      </c>
      <c r="H59" s="148">
        <f>H62+H65+H68+H71+H74+H77+H80+H83+H86+H104+H89+H92+H95+H98+H122+H101+H107+H110+H113+H116+H119</f>
        <v>4854406.4400000004</v>
      </c>
      <c r="I59" s="148">
        <f t="shared" ref="I59:N59" si="16">I62+I65+I68+I71+I74+I77+I80+I83+I86+I104+I89+I92+I95+I98+I122+I101+I107+I110+I113+I116+I119</f>
        <v>1535810.4100000001</v>
      </c>
      <c r="J59" s="148">
        <f t="shared" si="16"/>
        <v>4981473.16</v>
      </c>
      <c r="K59" s="148">
        <f t="shared" si="16"/>
        <v>353554.02</v>
      </c>
      <c r="L59" s="148">
        <f t="shared" si="16"/>
        <v>393901.92000000004</v>
      </c>
      <c r="M59" s="148">
        <f t="shared" si="16"/>
        <v>394230.56</v>
      </c>
      <c r="N59" s="148">
        <f t="shared" si="16"/>
        <v>241877.38</v>
      </c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"/>
    </row>
    <row r="60" spans="1:25" ht="17.399999999999999" customHeight="1" x14ac:dyDescent="0.3">
      <c r="A60" s="266"/>
      <c r="B60" s="266" t="s">
        <v>4</v>
      </c>
      <c r="C60" s="285">
        <v>2020</v>
      </c>
      <c r="D60" s="285">
        <v>2026</v>
      </c>
      <c r="E60" s="266" t="s">
        <v>44</v>
      </c>
      <c r="F60" s="23" t="s">
        <v>36</v>
      </c>
      <c r="G60" s="148">
        <f t="shared" ref="G60:N60" si="17">G61+G62</f>
        <v>109503997.22</v>
      </c>
      <c r="H60" s="148">
        <f t="shared" si="17"/>
        <v>14856665.279999999</v>
      </c>
      <c r="I60" s="148">
        <f t="shared" si="17"/>
        <v>17808941.530000001</v>
      </c>
      <c r="J60" s="148">
        <f t="shared" si="17"/>
        <v>19393898.5</v>
      </c>
      <c r="K60" s="148">
        <f t="shared" si="17"/>
        <v>17893767.399999999</v>
      </c>
      <c r="L60" s="148">
        <f t="shared" si="17"/>
        <v>14470091.880000001</v>
      </c>
      <c r="M60" s="148">
        <f t="shared" si="17"/>
        <v>15345579.49</v>
      </c>
      <c r="N60" s="148">
        <f t="shared" si="17"/>
        <v>9735053.1400000006</v>
      </c>
      <c r="O60" s="273" t="s">
        <v>79</v>
      </c>
      <c r="P60" s="273" t="s">
        <v>68</v>
      </c>
      <c r="Q60" s="247"/>
      <c r="R60" s="247">
        <v>100</v>
      </c>
      <c r="S60" s="247">
        <v>100</v>
      </c>
      <c r="T60" s="247">
        <v>100</v>
      </c>
      <c r="U60" s="247">
        <v>100</v>
      </c>
      <c r="V60" s="247">
        <v>100</v>
      </c>
      <c r="W60" s="247">
        <v>100</v>
      </c>
      <c r="X60" s="247">
        <v>100</v>
      </c>
      <c r="Y60" s="2"/>
    </row>
    <row r="61" spans="1:25" ht="49.2" customHeight="1" x14ac:dyDescent="0.3">
      <c r="A61" s="266"/>
      <c r="B61" s="266"/>
      <c r="C61" s="285"/>
      <c r="D61" s="285"/>
      <c r="E61" s="266"/>
      <c r="F61" s="23" t="s">
        <v>41</v>
      </c>
      <c r="G61" s="148">
        <f>SUM(H61:N61)</f>
        <v>109503997.22</v>
      </c>
      <c r="H61" s="149">
        <v>14856665.279999999</v>
      </c>
      <c r="I61" s="149">
        <v>17808941.530000001</v>
      </c>
      <c r="J61" s="156">
        <v>19393898.5</v>
      </c>
      <c r="K61" s="157">
        <v>17893767.399999999</v>
      </c>
      <c r="L61" s="156">
        <v>14470091.880000001</v>
      </c>
      <c r="M61" s="157">
        <v>15345579.49</v>
      </c>
      <c r="N61" s="156">
        <v>9735053.1400000006</v>
      </c>
      <c r="O61" s="303"/>
      <c r="P61" s="303"/>
      <c r="Q61" s="248"/>
      <c r="R61" s="248"/>
      <c r="S61" s="248"/>
      <c r="T61" s="248"/>
      <c r="U61" s="248"/>
      <c r="V61" s="248"/>
      <c r="W61" s="248"/>
      <c r="X61" s="248"/>
      <c r="Y61" s="2"/>
    </row>
    <row r="62" spans="1:25" ht="59.25" customHeight="1" x14ac:dyDescent="0.3">
      <c r="A62" s="266"/>
      <c r="B62" s="266"/>
      <c r="C62" s="285"/>
      <c r="D62" s="285"/>
      <c r="E62" s="266"/>
      <c r="F62" s="23" t="s">
        <v>42</v>
      </c>
      <c r="G62" s="148">
        <f>SUM(H62:N62)</f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304"/>
      <c r="P62" s="304"/>
      <c r="Q62" s="249"/>
      <c r="R62" s="249"/>
      <c r="S62" s="249"/>
      <c r="T62" s="249"/>
      <c r="U62" s="249"/>
      <c r="V62" s="249"/>
      <c r="W62" s="249"/>
      <c r="X62" s="249"/>
      <c r="Y62" s="2"/>
    </row>
    <row r="63" spans="1:25" ht="15.75" customHeight="1" x14ac:dyDescent="0.3">
      <c r="A63" s="266"/>
      <c r="B63" s="266" t="s">
        <v>5</v>
      </c>
      <c r="C63" s="285">
        <v>2020</v>
      </c>
      <c r="D63" s="285">
        <v>2026</v>
      </c>
      <c r="E63" s="266" t="s">
        <v>49</v>
      </c>
      <c r="F63" s="23" t="s">
        <v>36</v>
      </c>
      <c r="G63" s="148">
        <f t="shared" ref="G63:N63" si="18">G64+G65</f>
        <v>97954195.840000004</v>
      </c>
      <c r="H63" s="148">
        <f t="shared" si="18"/>
        <v>11960306.98</v>
      </c>
      <c r="I63" s="148">
        <f t="shared" si="18"/>
        <v>13695779.890000001</v>
      </c>
      <c r="J63" s="148">
        <f t="shared" si="18"/>
        <v>15079064.890000001</v>
      </c>
      <c r="K63" s="148">
        <f t="shared" si="18"/>
        <v>16125535</v>
      </c>
      <c r="L63" s="148">
        <f t="shared" si="18"/>
        <v>14712759.720000001</v>
      </c>
      <c r="M63" s="148">
        <f t="shared" si="18"/>
        <v>15910507.359999999</v>
      </c>
      <c r="N63" s="148">
        <f t="shared" si="18"/>
        <v>10470242</v>
      </c>
      <c r="O63" s="273" t="s">
        <v>78</v>
      </c>
      <c r="P63" s="273" t="s">
        <v>68</v>
      </c>
      <c r="Q63" s="247">
        <v>100</v>
      </c>
      <c r="R63" s="247">
        <v>100</v>
      </c>
      <c r="S63" s="247">
        <v>100</v>
      </c>
      <c r="T63" s="247">
        <v>100</v>
      </c>
      <c r="U63" s="247">
        <v>100</v>
      </c>
      <c r="V63" s="247">
        <v>100</v>
      </c>
      <c r="W63" s="247">
        <v>100</v>
      </c>
      <c r="X63" s="247">
        <v>100</v>
      </c>
      <c r="Y63" s="2"/>
    </row>
    <row r="64" spans="1:25" ht="47.4" customHeight="1" x14ac:dyDescent="0.3">
      <c r="A64" s="266"/>
      <c r="B64" s="266"/>
      <c r="C64" s="285"/>
      <c r="D64" s="285"/>
      <c r="E64" s="266"/>
      <c r="F64" s="23" t="s">
        <v>41</v>
      </c>
      <c r="G64" s="148">
        <f>SUM(H64:N64)</f>
        <v>97954195.840000004</v>
      </c>
      <c r="H64" s="148">
        <v>11960306.98</v>
      </c>
      <c r="I64" s="148">
        <v>13695779.890000001</v>
      </c>
      <c r="J64" s="148">
        <v>15079064.890000001</v>
      </c>
      <c r="K64" s="148">
        <v>16125535</v>
      </c>
      <c r="L64" s="148">
        <v>14712759.720000001</v>
      </c>
      <c r="M64" s="148">
        <v>15910507.359999999</v>
      </c>
      <c r="N64" s="148">
        <v>10470242</v>
      </c>
      <c r="O64" s="303"/>
      <c r="P64" s="274"/>
      <c r="Q64" s="248"/>
      <c r="R64" s="248"/>
      <c r="S64" s="248"/>
      <c r="T64" s="248"/>
      <c r="U64" s="248"/>
      <c r="V64" s="248"/>
      <c r="W64" s="248"/>
      <c r="X64" s="248"/>
      <c r="Y64" s="2"/>
    </row>
    <row r="65" spans="1:25" ht="51.75" customHeight="1" x14ac:dyDescent="0.3">
      <c r="A65" s="266"/>
      <c r="B65" s="266"/>
      <c r="C65" s="285"/>
      <c r="D65" s="285"/>
      <c r="E65" s="266"/>
      <c r="F65" s="23" t="s">
        <v>42</v>
      </c>
      <c r="G65" s="148">
        <f>SUM(H65:N65)</f>
        <v>0</v>
      </c>
      <c r="H65" s="148">
        <v>0</v>
      </c>
      <c r="I65" s="148">
        <v>0</v>
      </c>
      <c r="J65" s="148">
        <v>0</v>
      </c>
      <c r="K65" s="148">
        <v>0</v>
      </c>
      <c r="L65" s="148">
        <v>0</v>
      </c>
      <c r="M65" s="148">
        <v>0</v>
      </c>
      <c r="N65" s="148">
        <v>0</v>
      </c>
      <c r="O65" s="304"/>
      <c r="P65" s="275"/>
      <c r="Q65" s="249"/>
      <c r="R65" s="249"/>
      <c r="S65" s="249"/>
      <c r="T65" s="249"/>
      <c r="U65" s="249"/>
      <c r="V65" s="249"/>
      <c r="W65" s="249"/>
      <c r="X65" s="249"/>
      <c r="Y65" s="2"/>
    </row>
    <row r="66" spans="1:25" ht="19.5" customHeight="1" x14ac:dyDescent="0.3">
      <c r="A66" s="267"/>
      <c r="B66" s="267" t="s">
        <v>6</v>
      </c>
      <c r="C66" s="285">
        <v>2020</v>
      </c>
      <c r="D66" s="285">
        <v>2026</v>
      </c>
      <c r="E66" s="266" t="s">
        <v>49</v>
      </c>
      <c r="F66" s="35" t="s">
        <v>36</v>
      </c>
      <c r="G66" s="150">
        <f>G68</f>
        <v>1569340.61</v>
      </c>
      <c r="H66" s="150">
        <f t="shared" ref="H66:N66" si="19">H67+H68</f>
        <v>205729.01</v>
      </c>
      <c r="I66" s="150">
        <f t="shared" si="19"/>
        <v>223095.17</v>
      </c>
      <c r="J66" s="150">
        <f t="shared" si="19"/>
        <v>234855.43</v>
      </c>
      <c r="K66" s="150">
        <f t="shared" si="19"/>
        <v>233341</v>
      </c>
      <c r="L66" s="150">
        <f t="shared" si="19"/>
        <v>233639</v>
      </c>
      <c r="M66" s="150">
        <f t="shared" si="19"/>
        <v>233910</v>
      </c>
      <c r="N66" s="150">
        <f t="shared" si="19"/>
        <v>204771</v>
      </c>
      <c r="O66" s="267" t="s">
        <v>80</v>
      </c>
      <c r="P66" s="267" t="s">
        <v>77</v>
      </c>
      <c r="Q66" s="270">
        <v>168</v>
      </c>
      <c r="R66" s="270">
        <v>24</v>
      </c>
      <c r="S66" s="270">
        <v>24</v>
      </c>
      <c r="T66" s="270">
        <v>24</v>
      </c>
      <c r="U66" s="270">
        <v>24</v>
      </c>
      <c r="V66" s="270">
        <v>24</v>
      </c>
      <c r="W66" s="270">
        <v>24</v>
      </c>
      <c r="X66" s="270">
        <v>24</v>
      </c>
      <c r="Y66" s="2"/>
    </row>
    <row r="67" spans="1:25" ht="66.75" customHeight="1" x14ac:dyDescent="0.3">
      <c r="A67" s="268"/>
      <c r="B67" s="268"/>
      <c r="C67" s="285"/>
      <c r="D67" s="285"/>
      <c r="E67" s="266"/>
      <c r="F67" s="35" t="s">
        <v>41</v>
      </c>
      <c r="G67" s="150">
        <f>SUM(H67:N67)</f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268"/>
      <c r="P67" s="268"/>
      <c r="Q67" s="271"/>
      <c r="R67" s="271"/>
      <c r="S67" s="271"/>
      <c r="T67" s="271"/>
      <c r="U67" s="271"/>
      <c r="V67" s="271"/>
      <c r="W67" s="271"/>
      <c r="X67" s="271"/>
      <c r="Y67" s="2"/>
    </row>
    <row r="68" spans="1:25" ht="48.75" customHeight="1" x14ac:dyDescent="0.3">
      <c r="A68" s="269"/>
      <c r="B68" s="269"/>
      <c r="C68" s="285"/>
      <c r="D68" s="285"/>
      <c r="E68" s="266"/>
      <c r="F68" s="35" t="s">
        <v>42</v>
      </c>
      <c r="G68" s="150">
        <f>SUM(H68:N68)</f>
        <v>1569340.61</v>
      </c>
      <c r="H68" s="150">
        <v>205729.01</v>
      </c>
      <c r="I68" s="150">
        <v>223095.17</v>
      </c>
      <c r="J68" s="150">
        <v>234855.43</v>
      </c>
      <c r="K68" s="150">
        <v>233341</v>
      </c>
      <c r="L68" s="150">
        <v>233639</v>
      </c>
      <c r="M68" s="150">
        <v>233910</v>
      </c>
      <c r="N68" s="150">
        <v>204771</v>
      </c>
      <c r="O68" s="269"/>
      <c r="P68" s="269"/>
      <c r="Q68" s="272"/>
      <c r="R68" s="272"/>
      <c r="S68" s="272"/>
      <c r="T68" s="272"/>
      <c r="U68" s="272"/>
      <c r="V68" s="272"/>
      <c r="W68" s="272"/>
      <c r="X68" s="272"/>
      <c r="Y68" s="2"/>
    </row>
    <row r="69" spans="1:25" ht="26.25" customHeight="1" x14ac:dyDescent="0.3">
      <c r="A69" s="22"/>
      <c r="B69" s="267" t="s">
        <v>7</v>
      </c>
      <c r="C69" s="285">
        <v>2020</v>
      </c>
      <c r="D69" s="285">
        <v>2026</v>
      </c>
      <c r="E69" s="266" t="s">
        <v>49</v>
      </c>
      <c r="F69" s="23" t="s">
        <v>36</v>
      </c>
      <c r="G69" s="150">
        <f>G71+G70</f>
        <v>60000</v>
      </c>
      <c r="H69" s="150">
        <f t="shared" ref="H69:M69" si="20">H70+H71</f>
        <v>0</v>
      </c>
      <c r="I69" s="150">
        <f t="shared" si="20"/>
        <v>60000</v>
      </c>
      <c r="J69" s="150">
        <f t="shared" si="20"/>
        <v>0</v>
      </c>
      <c r="K69" s="150">
        <f t="shared" si="20"/>
        <v>0</v>
      </c>
      <c r="L69" s="150">
        <f t="shared" si="20"/>
        <v>0</v>
      </c>
      <c r="M69" s="150">
        <f t="shared" si="20"/>
        <v>0</v>
      </c>
      <c r="N69" s="150">
        <f>N70+N71</f>
        <v>0</v>
      </c>
      <c r="O69" s="273" t="s">
        <v>105</v>
      </c>
      <c r="P69" s="273" t="s">
        <v>96</v>
      </c>
      <c r="Q69" s="247">
        <v>100</v>
      </c>
      <c r="R69" s="247" t="s">
        <v>55</v>
      </c>
      <c r="S69" s="247">
        <v>100</v>
      </c>
      <c r="T69" s="247" t="s">
        <v>55</v>
      </c>
      <c r="U69" s="247" t="s">
        <v>55</v>
      </c>
      <c r="V69" s="247" t="s">
        <v>55</v>
      </c>
      <c r="W69" s="247" t="s">
        <v>55</v>
      </c>
      <c r="X69" s="247" t="s">
        <v>55</v>
      </c>
      <c r="Y69" s="2"/>
    </row>
    <row r="70" spans="1:25" ht="48.75" customHeight="1" x14ac:dyDescent="0.3">
      <c r="A70" s="22"/>
      <c r="B70" s="268"/>
      <c r="C70" s="285"/>
      <c r="D70" s="285"/>
      <c r="E70" s="266"/>
      <c r="F70" s="23" t="s">
        <v>41</v>
      </c>
      <c r="G70" s="150">
        <f>SUM(H70:N70)</f>
        <v>60000</v>
      </c>
      <c r="H70" s="150">
        <v>0</v>
      </c>
      <c r="I70" s="150">
        <v>60000</v>
      </c>
      <c r="J70" s="150">
        <v>0</v>
      </c>
      <c r="K70" s="150">
        <v>0</v>
      </c>
      <c r="L70" s="150">
        <v>0</v>
      </c>
      <c r="M70" s="150">
        <v>0</v>
      </c>
      <c r="N70" s="150">
        <v>0</v>
      </c>
      <c r="O70" s="274"/>
      <c r="P70" s="274"/>
      <c r="Q70" s="248"/>
      <c r="R70" s="248"/>
      <c r="S70" s="248"/>
      <c r="T70" s="248"/>
      <c r="U70" s="248"/>
      <c r="V70" s="248"/>
      <c r="W70" s="248"/>
      <c r="X70" s="248"/>
      <c r="Y70" s="2"/>
    </row>
    <row r="71" spans="1:25" ht="48.75" customHeight="1" x14ac:dyDescent="0.3">
      <c r="A71" s="22"/>
      <c r="B71" s="269"/>
      <c r="C71" s="285"/>
      <c r="D71" s="285"/>
      <c r="E71" s="266"/>
      <c r="F71" s="23" t="s">
        <v>42</v>
      </c>
      <c r="G71" s="150">
        <f>SUM(H71:N71)</f>
        <v>0</v>
      </c>
      <c r="H71" s="150">
        <v>0</v>
      </c>
      <c r="I71" s="150">
        <v>0</v>
      </c>
      <c r="J71" s="150">
        <v>0</v>
      </c>
      <c r="K71" s="150">
        <v>0</v>
      </c>
      <c r="L71" s="150">
        <v>0</v>
      </c>
      <c r="M71" s="150">
        <v>0</v>
      </c>
      <c r="N71" s="150">
        <v>0</v>
      </c>
      <c r="O71" s="275"/>
      <c r="P71" s="275"/>
      <c r="Q71" s="249"/>
      <c r="R71" s="249"/>
      <c r="S71" s="249"/>
      <c r="T71" s="249"/>
      <c r="U71" s="249"/>
      <c r="V71" s="249"/>
      <c r="W71" s="249"/>
      <c r="X71" s="249"/>
      <c r="Y71" s="2"/>
    </row>
    <row r="72" spans="1:25" ht="16.5" customHeight="1" x14ac:dyDescent="0.3">
      <c r="A72" s="22"/>
      <c r="B72" s="267" t="s">
        <v>8</v>
      </c>
      <c r="C72" s="285">
        <v>2020</v>
      </c>
      <c r="D72" s="285">
        <v>2026</v>
      </c>
      <c r="E72" s="266" t="s">
        <v>49</v>
      </c>
      <c r="F72" s="23" t="s">
        <v>36</v>
      </c>
      <c r="G72" s="150">
        <f>G73+G74</f>
        <v>88385.67</v>
      </c>
      <c r="H72" s="150">
        <f t="shared" ref="H72:N72" si="21">H73+H74</f>
        <v>393.11</v>
      </c>
      <c r="I72" s="150">
        <f t="shared" si="21"/>
        <v>645.21</v>
      </c>
      <c r="J72" s="150">
        <f t="shared" si="21"/>
        <v>49960.37</v>
      </c>
      <c r="K72" s="150">
        <f t="shared" si="21"/>
        <v>72.319999999999993</v>
      </c>
      <c r="L72" s="150">
        <f t="shared" si="21"/>
        <v>75.319999999999993</v>
      </c>
      <c r="M72" s="150">
        <f t="shared" si="21"/>
        <v>132.96</v>
      </c>
      <c r="N72" s="150">
        <f t="shared" si="21"/>
        <v>37106.379999999997</v>
      </c>
      <c r="O72" s="273" t="s">
        <v>106</v>
      </c>
      <c r="P72" s="273" t="s">
        <v>96</v>
      </c>
      <c r="Q72" s="247">
        <v>100</v>
      </c>
      <c r="R72" s="247">
        <v>100</v>
      </c>
      <c r="S72" s="247">
        <v>100</v>
      </c>
      <c r="T72" s="247">
        <v>100</v>
      </c>
      <c r="U72" s="247">
        <v>100</v>
      </c>
      <c r="V72" s="247">
        <v>100</v>
      </c>
      <c r="W72" s="247">
        <v>100</v>
      </c>
      <c r="X72" s="247">
        <v>100</v>
      </c>
      <c r="Y72" s="2"/>
    </row>
    <row r="73" spans="1:25" ht="48.75" customHeight="1" x14ac:dyDescent="0.3">
      <c r="A73" s="22"/>
      <c r="B73" s="268"/>
      <c r="C73" s="285"/>
      <c r="D73" s="285"/>
      <c r="E73" s="266"/>
      <c r="F73" s="23" t="s">
        <v>41</v>
      </c>
      <c r="G73" s="150">
        <f>SUM(H73:N73)</f>
        <v>0</v>
      </c>
      <c r="H73" s="150">
        <v>0</v>
      </c>
      <c r="I73" s="150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274"/>
      <c r="P73" s="274"/>
      <c r="Q73" s="248"/>
      <c r="R73" s="248"/>
      <c r="S73" s="248"/>
      <c r="T73" s="248"/>
      <c r="U73" s="248"/>
      <c r="V73" s="248"/>
      <c r="W73" s="248"/>
      <c r="X73" s="248"/>
      <c r="Y73" s="2"/>
    </row>
    <row r="74" spans="1:25" ht="48.75" customHeight="1" x14ac:dyDescent="0.3">
      <c r="A74" s="22"/>
      <c r="B74" s="269"/>
      <c r="C74" s="285"/>
      <c r="D74" s="285"/>
      <c r="E74" s="266"/>
      <c r="F74" s="23" t="s">
        <v>42</v>
      </c>
      <c r="G74" s="150">
        <f>SUM(H74:N74)</f>
        <v>88385.67</v>
      </c>
      <c r="H74" s="150">
        <v>393.11</v>
      </c>
      <c r="I74" s="150">
        <v>645.21</v>
      </c>
      <c r="J74" s="150">
        <v>49960.37</v>
      </c>
      <c r="K74" s="150">
        <v>72.319999999999993</v>
      </c>
      <c r="L74" s="150">
        <v>75.319999999999993</v>
      </c>
      <c r="M74" s="150">
        <v>132.96</v>
      </c>
      <c r="N74" s="150">
        <v>37106.379999999997</v>
      </c>
      <c r="O74" s="275"/>
      <c r="P74" s="275"/>
      <c r="Q74" s="249"/>
      <c r="R74" s="249"/>
      <c r="S74" s="249"/>
      <c r="T74" s="249"/>
      <c r="U74" s="249"/>
      <c r="V74" s="249"/>
      <c r="W74" s="249"/>
      <c r="X74" s="249"/>
      <c r="Y74" s="2"/>
    </row>
    <row r="75" spans="1:25" ht="21" customHeight="1" x14ac:dyDescent="0.3">
      <c r="A75" s="22"/>
      <c r="B75" s="267" t="s">
        <v>195</v>
      </c>
      <c r="C75" s="285">
        <v>2020</v>
      </c>
      <c r="D75" s="285">
        <v>2026</v>
      </c>
      <c r="E75" s="267" t="s">
        <v>113</v>
      </c>
      <c r="F75" s="23" t="s">
        <v>36</v>
      </c>
      <c r="G75" s="150">
        <f>G77+G76</f>
        <v>75000</v>
      </c>
      <c r="H75" s="150">
        <f t="shared" ref="H75:M75" si="22">H76+H77</f>
        <v>50000</v>
      </c>
      <c r="I75" s="150">
        <f t="shared" si="22"/>
        <v>25000</v>
      </c>
      <c r="J75" s="150">
        <f t="shared" si="22"/>
        <v>0</v>
      </c>
      <c r="K75" s="150">
        <f t="shared" si="22"/>
        <v>0</v>
      </c>
      <c r="L75" s="150">
        <f t="shared" si="22"/>
        <v>0</v>
      </c>
      <c r="M75" s="150">
        <f t="shared" si="22"/>
        <v>0</v>
      </c>
      <c r="N75" s="150">
        <f>N76+N77</f>
        <v>0</v>
      </c>
      <c r="O75" s="273" t="s">
        <v>109</v>
      </c>
      <c r="P75" s="273" t="s">
        <v>96</v>
      </c>
      <c r="Q75" s="247">
        <v>100</v>
      </c>
      <c r="R75" s="247">
        <v>100</v>
      </c>
      <c r="S75" s="247">
        <v>100</v>
      </c>
      <c r="T75" s="247">
        <v>0</v>
      </c>
      <c r="U75" s="247">
        <v>0</v>
      </c>
      <c r="V75" s="247">
        <v>0</v>
      </c>
      <c r="W75" s="247">
        <v>0</v>
      </c>
      <c r="X75" s="247">
        <v>0</v>
      </c>
      <c r="Y75" s="2"/>
    </row>
    <row r="76" spans="1:25" ht="48.75" customHeight="1" x14ac:dyDescent="0.3">
      <c r="A76" s="22"/>
      <c r="B76" s="268"/>
      <c r="C76" s="285"/>
      <c r="D76" s="285"/>
      <c r="E76" s="268"/>
      <c r="F76" s="23" t="s">
        <v>41</v>
      </c>
      <c r="G76" s="150">
        <f>SUM(H76:N76)</f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274"/>
      <c r="P76" s="274"/>
      <c r="Q76" s="248"/>
      <c r="R76" s="248"/>
      <c r="S76" s="248"/>
      <c r="T76" s="248"/>
      <c r="U76" s="248"/>
      <c r="V76" s="248"/>
      <c r="W76" s="248"/>
      <c r="X76" s="248"/>
      <c r="Y76" s="2"/>
    </row>
    <row r="77" spans="1:25" ht="48.75" customHeight="1" x14ac:dyDescent="0.3">
      <c r="A77" s="22"/>
      <c r="B77" s="269"/>
      <c r="C77" s="285"/>
      <c r="D77" s="285"/>
      <c r="E77" s="269"/>
      <c r="F77" s="23" t="s">
        <v>42</v>
      </c>
      <c r="G77" s="150">
        <f>SUM(H77:N77)</f>
        <v>75000</v>
      </c>
      <c r="H77" s="150">
        <v>50000</v>
      </c>
      <c r="I77" s="150">
        <v>25000</v>
      </c>
      <c r="J77" s="150">
        <v>0</v>
      </c>
      <c r="K77" s="150">
        <v>0</v>
      </c>
      <c r="L77" s="150">
        <v>0</v>
      </c>
      <c r="M77" s="150">
        <v>0</v>
      </c>
      <c r="N77" s="150">
        <v>0</v>
      </c>
      <c r="O77" s="275"/>
      <c r="P77" s="275"/>
      <c r="Q77" s="249"/>
      <c r="R77" s="249"/>
      <c r="S77" s="249"/>
      <c r="T77" s="249"/>
      <c r="U77" s="249"/>
      <c r="V77" s="249"/>
      <c r="W77" s="249"/>
      <c r="X77" s="249"/>
      <c r="Y77" s="2"/>
    </row>
    <row r="78" spans="1:25" ht="48.75" customHeight="1" x14ac:dyDescent="0.3">
      <c r="A78" s="22"/>
      <c r="B78" s="267" t="s">
        <v>9</v>
      </c>
      <c r="C78" s="285">
        <v>2020</v>
      </c>
      <c r="D78" s="285">
        <v>2026</v>
      </c>
      <c r="E78" s="267" t="s">
        <v>113</v>
      </c>
      <c r="F78" s="23" t="s">
        <v>36</v>
      </c>
      <c r="G78" s="150">
        <f>G80+G79</f>
        <v>4449990</v>
      </c>
      <c r="H78" s="150">
        <f t="shared" ref="H78:M78" si="23">H79+H80</f>
        <v>857490</v>
      </c>
      <c r="I78" s="150">
        <f t="shared" si="23"/>
        <v>450000</v>
      </c>
      <c r="J78" s="150">
        <f t="shared" si="23"/>
        <v>1492500</v>
      </c>
      <c r="K78" s="150">
        <f t="shared" si="23"/>
        <v>500000</v>
      </c>
      <c r="L78" s="150">
        <f t="shared" si="23"/>
        <v>500000</v>
      </c>
      <c r="M78" s="150">
        <f t="shared" si="23"/>
        <v>500000</v>
      </c>
      <c r="N78" s="150">
        <f>N79+N80</f>
        <v>150000</v>
      </c>
      <c r="O78" s="273" t="s">
        <v>117</v>
      </c>
      <c r="P78" s="273" t="s">
        <v>96</v>
      </c>
      <c r="Q78" s="247">
        <v>100</v>
      </c>
      <c r="R78" s="247">
        <v>100</v>
      </c>
      <c r="S78" s="247">
        <v>100</v>
      </c>
      <c r="T78" s="247">
        <v>100</v>
      </c>
      <c r="U78" s="247">
        <v>100</v>
      </c>
      <c r="V78" s="247">
        <v>100</v>
      </c>
      <c r="W78" s="247">
        <v>100</v>
      </c>
      <c r="X78" s="247">
        <v>100</v>
      </c>
      <c r="Y78" s="2"/>
    </row>
    <row r="79" spans="1:25" ht="48.75" customHeight="1" x14ac:dyDescent="0.3">
      <c r="A79" s="22"/>
      <c r="B79" s="268"/>
      <c r="C79" s="285"/>
      <c r="D79" s="285"/>
      <c r="E79" s="268"/>
      <c r="F79" s="23" t="s">
        <v>41</v>
      </c>
      <c r="G79" s="150">
        <f>SUM(H79:N79)</f>
        <v>2349924</v>
      </c>
      <c r="H79" s="150">
        <v>85749</v>
      </c>
      <c r="I79" s="150">
        <v>450000</v>
      </c>
      <c r="J79" s="150">
        <v>164175</v>
      </c>
      <c r="K79" s="150">
        <v>500000</v>
      </c>
      <c r="L79" s="150">
        <v>500000</v>
      </c>
      <c r="M79" s="150">
        <v>500000</v>
      </c>
      <c r="N79" s="150">
        <v>150000</v>
      </c>
      <c r="O79" s="274"/>
      <c r="P79" s="274"/>
      <c r="Q79" s="248"/>
      <c r="R79" s="248"/>
      <c r="S79" s="248"/>
      <c r="T79" s="248"/>
      <c r="U79" s="248"/>
      <c r="V79" s="248"/>
      <c r="W79" s="248"/>
      <c r="X79" s="248"/>
      <c r="Y79" s="2"/>
    </row>
    <row r="80" spans="1:25" ht="67.5" customHeight="1" x14ac:dyDescent="0.3">
      <c r="A80" s="22"/>
      <c r="B80" s="269"/>
      <c r="C80" s="285"/>
      <c r="D80" s="285"/>
      <c r="E80" s="269"/>
      <c r="F80" s="23" t="s">
        <v>42</v>
      </c>
      <c r="G80" s="150">
        <f>SUM(H80:N80)</f>
        <v>2100066</v>
      </c>
      <c r="H80" s="150">
        <v>771741</v>
      </c>
      <c r="I80" s="150">
        <v>0</v>
      </c>
      <c r="J80" s="150">
        <v>1328325</v>
      </c>
      <c r="K80" s="150">
        <v>0</v>
      </c>
      <c r="L80" s="150">
        <v>0</v>
      </c>
      <c r="M80" s="150">
        <v>0</v>
      </c>
      <c r="N80" s="150">
        <v>0</v>
      </c>
      <c r="O80" s="275"/>
      <c r="P80" s="275"/>
      <c r="Q80" s="249"/>
      <c r="R80" s="249"/>
      <c r="S80" s="249"/>
      <c r="T80" s="249"/>
      <c r="U80" s="249"/>
      <c r="V80" s="249"/>
      <c r="W80" s="249"/>
      <c r="X80" s="249"/>
      <c r="Y80" s="2"/>
    </row>
    <row r="81" spans="1:25" s="49" customFormat="1" ht="67.5" customHeight="1" x14ac:dyDescent="0.3">
      <c r="A81" s="47"/>
      <c r="B81" s="267" t="s">
        <v>10</v>
      </c>
      <c r="C81" s="285">
        <v>2020</v>
      </c>
      <c r="D81" s="285">
        <v>2026</v>
      </c>
      <c r="E81" s="266" t="s">
        <v>49</v>
      </c>
      <c r="F81" s="23" t="s">
        <v>36</v>
      </c>
      <c r="G81" s="150">
        <f>G83+G82</f>
        <v>220998</v>
      </c>
      <c r="H81" s="150">
        <f>H82+H83</f>
        <v>218720</v>
      </c>
      <c r="I81" s="150">
        <f t="shared" ref="I81:N81" si="24">I82+I83</f>
        <v>0</v>
      </c>
      <c r="J81" s="150">
        <f t="shared" si="24"/>
        <v>0</v>
      </c>
      <c r="K81" s="150">
        <f t="shared" si="24"/>
        <v>0</v>
      </c>
      <c r="L81" s="150">
        <f t="shared" si="24"/>
        <v>0</v>
      </c>
      <c r="M81" s="150">
        <f t="shared" si="24"/>
        <v>0</v>
      </c>
      <c r="N81" s="150">
        <f t="shared" si="24"/>
        <v>2278</v>
      </c>
      <c r="O81" s="273" t="s">
        <v>21</v>
      </c>
      <c r="P81" s="273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 x14ac:dyDescent="0.3">
      <c r="A82" s="47"/>
      <c r="B82" s="268"/>
      <c r="C82" s="285"/>
      <c r="D82" s="285"/>
      <c r="E82" s="266"/>
      <c r="F82" s="23" t="s">
        <v>41</v>
      </c>
      <c r="G82" s="150">
        <f>SUM(H82:N82)</f>
        <v>220998</v>
      </c>
      <c r="H82" s="150">
        <v>218720</v>
      </c>
      <c r="I82" s="150">
        <v>0</v>
      </c>
      <c r="J82" s="150">
        <v>0</v>
      </c>
      <c r="K82" s="150">
        <v>0</v>
      </c>
      <c r="L82" s="150">
        <v>0</v>
      </c>
      <c r="M82" s="150">
        <v>0</v>
      </c>
      <c r="N82" s="150">
        <v>2278</v>
      </c>
      <c r="O82" s="274"/>
      <c r="P82" s="274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 x14ac:dyDescent="0.3">
      <c r="A83" s="47"/>
      <c r="B83" s="269"/>
      <c r="C83" s="285"/>
      <c r="D83" s="285"/>
      <c r="E83" s="266"/>
      <c r="F83" s="23" t="s">
        <v>42</v>
      </c>
      <c r="G83" s="150">
        <f>SUM(H83:N83)</f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275"/>
      <c r="P83" s="275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2" customHeight="1" x14ac:dyDescent="0.3">
      <c r="A84" s="47"/>
      <c r="B84" s="338" t="s">
        <v>145</v>
      </c>
      <c r="C84" s="285">
        <v>2020</v>
      </c>
      <c r="D84" s="285">
        <v>2026</v>
      </c>
      <c r="E84" s="266" t="s">
        <v>44</v>
      </c>
      <c r="F84" s="48" t="s">
        <v>36</v>
      </c>
      <c r="G84" s="150">
        <f>G86+G85</f>
        <v>901629.46</v>
      </c>
      <c r="H84" s="150">
        <f>H85+H86</f>
        <v>277372</v>
      </c>
      <c r="I84" s="150">
        <f t="shared" ref="I84:N84" si="25">I85+I86</f>
        <v>277372</v>
      </c>
      <c r="J84" s="150">
        <f t="shared" si="25"/>
        <v>346885.46</v>
      </c>
      <c r="K84" s="150">
        <f t="shared" si="25"/>
        <v>0</v>
      </c>
      <c r="L84" s="150">
        <f t="shared" si="25"/>
        <v>0</v>
      </c>
      <c r="M84" s="150">
        <f t="shared" si="25"/>
        <v>0</v>
      </c>
      <c r="N84" s="150">
        <f t="shared" si="25"/>
        <v>0</v>
      </c>
      <c r="O84" s="273" t="s">
        <v>138</v>
      </c>
      <c r="P84" s="273" t="s">
        <v>96</v>
      </c>
      <c r="Q84" s="247" t="s">
        <v>55</v>
      </c>
      <c r="R84" s="247">
        <v>100</v>
      </c>
      <c r="S84" s="247">
        <v>100</v>
      </c>
      <c r="T84" s="247">
        <v>100</v>
      </c>
      <c r="U84" s="247"/>
      <c r="V84" s="247"/>
      <c r="W84" s="247"/>
      <c r="X84" s="247"/>
      <c r="Y84" s="2"/>
    </row>
    <row r="85" spans="1:25" s="49" customFormat="1" ht="64.95" customHeight="1" x14ac:dyDescent="0.3">
      <c r="A85" s="47"/>
      <c r="B85" s="339"/>
      <c r="C85" s="285"/>
      <c r="D85" s="285"/>
      <c r="E85" s="266"/>
      <c r="F85" s="48" t="s">
        <v>41</v>
      </c>
      <c r="G85" s="150">
        <f>SUM(H85:N85)</f>
        <v>0</v>
      </c>
      <c r="H85" s="148"/>
      <c r="I85" s="148"/>
      <c r="J85" s="148"/>
      <c r="K85" s="148"/>
      <c r="L85" s="148"/>
      <c r="M85" s="148"/>
      <c r="N85" s="148"/>
      <c r="O85" s="274"/>
      <c r="P85" s="303"/>
      <c r="Q85" s="248"/>
      <c r="R85" s="248"/>
      <c r="S85" s="248"/>
      <c r="T85" s="248"/>
      <c r="U85" s="248"/>
      <c r="V85" s="248"/>
      <c r="W85" s="248"/>
      <c r="X85" s="248"/>
      <c r="Y85" s="2"/>
    </row>
    <row r="86" spans="1:25" s="49" customFormat="1" ht="46.95" customHeight="1" x14ac:dyDescent="0.3">
      <c r="A86" s="47"/>
      <c r="B86" s="340"/>
      <c r="C86" s="285"/>
      <c r="D86" s="285"/>
      <c r="E86" s="266"/>
      <c r="F86" s="48" t="s">
        <v>42</v>
      </c>
      <c r="G86" s="150">
        <f>SUM(H86:N86)</f>
        <v>901629.46</v>
      </c>
      <c r="H86" s="148">
        <v>277372</v>
      </c>
      <c r="I86" s="148">
        <v>277372</v>
      </c>
      <c r="J86" s="148">
        <v>346885.46</v>
      </c>
      <c r="K86" s="148">
        <v>0</v>
      </c>
      <c r="L86" s="148">
        <v>0</v>
      </c>
      <c r="M86" s="148">
        <v>0</v>
      </c>
      <c r="N86" s="148"/>
      <c r="O86" s="275"/>
      <c r="P86" s="304"/>
      <c r="Q86" s="249"/>
      <c r="R86" s="249"/>
      <c r="S86" s="249"/>
      <c r="T86" s="249"/>
      <c r="U86" s="249"/>
      <c r="V86" s="249"/>
      <c r="W86" s="249"/>
      <c r="X86" s="249"/>
      <c r="Y86" s="2"/>
    </row>
    <row r="87" spans="1:25" s="90" customFormat="1" ht="46.95" customHeight="1" x14ac:dyDescent="0.3">
      <c r="A87" s="82"/>
      <c r="B87" s="267" t="s">
        <v>146</v>
      </c>
      <c r="C87" s="83">
        <v>2020</v>
      </c>
      <c r="D87" s="83">
        <v>2026</v>
      </c>
      <c r="E87" s="270" t="s">
        <v>147</v>
      </c>
      <c r="F87" s="86" t="s">
        <v>36</v>
      </c>
      <c r="G87" s="150">
        <f>G89+G88</f>
        <v>70000</v>
      </c>
      <c r="H87" s="148">
        <f>H88+H89</f>
        <v>40000</v>
      </c>
      <c r="I87" s="148">
        <f t="shared" ref="I87:N87" si="26">I88+I89</f>
        <v>0</v>
      </c>
      <c r="J87" s="148">
        <f t="shared" si="26"/>
        <v>30000</v>
      </c>
      <c r="K87" s="148">
        <f t="shared" si="26"/>
        <v>0</v>
      </c>
      <c r="L87" s="148">
        <f t="shared" si="26"/>
        <v>0</v>
      </c>
      <c r="M87" s="148">
        <f t="shared" si="26"/>
        <v>0</v>
      </c>
      <c r="N87" s="148">
        <f t="shared" si="26"/>
        <v>0</v>
      </c>
      <c r="O87" s="87" t="s">
        <v>138</v>
      </c>
      <c r="P87" s="78" t="s">
        <v>96</v>
      </c>
      <c r="Q87" s="78" t="s">
        <v>55</v>
      </c>
      <c r="R87" s="78">
        <v>100</v>
      </c>
      <c r="S87" s="78"/>
      <c r="T87" s="78">
        <v>100</v>
      </c>
      <c r="U87" s="78"/>
      <c r="V87" s="78"/>
      <c r="W87" s="78"/>
      <c r="X87" s="78"/>
      <c r="Y87" s="2"/>
    </row>
    <row r="88" spans="1:25" s="90" customFormat="1" ht="46.95" customHeight="1" x14ac:dyDescent="0.3">
      <c r="A88" s="82"/>
      <c r="B88" s="268"/>
      <c r="C88" s="84"/>
      <c r="D88" s="84"/>
      <c r="E88" s="271"/>
      <c r="F88" s="86" t="s">
        <v>41</v>
      </c>
      <c r="G88" s="150">
        <f>SUM(H88:N88)</f>
        <v>0</v>
      </c>
      <c r="H88" s="148">
        <v>0</v>
      </c>
      <c r="I88" s="148">
        <v>0</v>
      </c>
      <c r="J88" s="148">
        <v>0</v>
      </c>
      <c r="K88" s="148">
        <v>0</v>
      </c>
      <c r="L88" s="148">
        <v>0</v>
      </c>
      <c r="M88" s="148">
        <v>0</v>
      </c>
      <c r="N88" s="148">
        <v>0</v>
      </c>
      <c r="O88" s="88"/>
      <c r="P88" s="80"/>
      <c r="Q88" s="80"/>
      <c r="R88" s="80"/>
      <c r="S88" s="80"/>
      <c r="T88" s="80"/>
      <c r="U88" s="80"/>
      <c r="V88" s="80"/>
      <c r="W88" s="80"/>
      <c r="X88" s="80"/>
      <c r="Y88" s="2"/>
    </row>
    <row r="89" spans="1:25" s="90" customFormat="1" ht="46.95" customHeight="1" x14ac:dyDescent="0.3">
      <c r="A89" s="82"/>
      <c r="B89" s="269"/>
      <c r="C89" s="85"/>
      <c r="D89" s="85"/>
      <c r="E89" s="272"/>
      <c r="F89" s="86" t="s">
        <v>42</v>
      </c>
      <c r="G89" s="150">
        <f>SUM(H89:N89)</f>
        <v>70000</v>
      </c>
      <c r="H89" s="148">
        <v>40000</v>
      </c>
      <c r="I89" s="148">
        <v>0</v>
      </c>
      <c r="J89" s="148">
        <v>30000</v>
      </c>
      <c r="K89" s="148">
        <v>0</v>
      </c>
      <c r="L89" s="148">
        <v>0</v>
      </c>
      <c r="M89" s="148">
        <v>0</v>
      </c>
      <c r="N89" s="148">
        <v>0</v>
      </c>
      <c r="O89" s="89"/>
      <c r="P89" s="81"/>
      <c r="Q89" s="81"/>
      <c r="R89" s="81"/>
      <c r="S89" s="81"/>
      <c r="T89" s="81"/>
      <c r="U89" s="81"/>
      <c r="V89" s="81"/>
      <c r="W89" s="81"/>
      <c r="X89" s="81"/>
      <c r="Y89" s="2"/>
    </row>
    <row r="90" spans="1:25" s="99" customFormat="1" ht="46.95" customHeight="1" x14ac:dyDescent="0.3">
      <c r="A90" s="94"/>
      <c r="B90" s="267" t="s">
        <v>186</v>
      </c>
      <c r="C90" s="270">
        <v>2020</v>
      </c>
      <c r="D90" s="270">
        <v>2026</v>
      </c>
      <c r="E90" s="266" t="s">
        <v>49</v>
      </c>
      <c r="F90" s="98" t="s">
        <v>36</v>
      </c>
      <c r="G90" s="150">
        <f>G92+G91</f>
        <v>2559124</v>
      </c>
      <c r="H90" s="148">
        <f>H91+H92</f>
        <v>2559124</v>
      </c>
      <c r="I90" s="148">
        <f t="shared" ref="I90:N90" si="27">I91+I92</f>
        <v>0</v>
      </c>
      <c r="J90" s="148">
        <f t="shared" si="27"/>
        <v>0</v>
      </c>
      <c r="K90" s="148">
        <f t="shared" si="27"/>
        <v>0</v>
      </c>
      <c r="L90" s="148">
        <f t="shared" si="27"/>
        <v>0</v>
      </c>
      <c r="M90" s="148">
        <f t="shared" si="27"/>
        <v>0</v>
      </c>
      <c r="N90" s="148">
        <f t="shared" si="27"/>
        <v>0</v>
      </c>
      <c r="O90" s="95" t="s">
        <v>138</v>
      </c>
      <c r="P90" s="91" t="s">
        <v>96</v>
      </c>
      <c r="Q90" s="91" t="s">
        <v>55</v>
      </c>
      <c r="R90" s="91">
        <v>100</v>
      </c>
      <c r="S90" s="91"/>
      <c r="T90" s="91"/>
      <c r="U90" s="91"/>
      <c r="V90" s="91"/>
      <c r="W90" s="91"/>
      <c r="X90" s="91"/>
      <c r="Y90" s="2"/>
    </row>
    <row r="91" spans="1:25" s="99" customFormat="1" ht="46.95" customHeight="1" x14ac:dyDescent="0.3">
      <c r="A91" s="94"/>
      <c r="B91" s="268"/>
      <c r="C91" s="271"/>
      <c r="D91" s="271"/>
      <c r="E91" s="266"/>
      <c r="F91" s="98" t="s">
        <v>41</v>
      </c>
      <c r="G91" s="150">
        <f>SUM(H91:N91)</f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0</v>
      </c>
      <c r="M91" s="148">
        <v>0</v>
      </c>
      <c r="N91" s="148">
        <v>0</v>
      </c>
      <c r="O91" s="96"/>
      <c r="P91" s="92"/>
      <c r="Q91" s="92"/>
      <c r="R91" s="92"/>
      <c r="S91" s="92"/>
      <c r="T91" s="92"/>
      <c r="U91" s="92"/>
      <c r="V91" s="92"/>
      <c r="W91" s="92"/>
      <c r="X91" s="92"/>
      <c r="Y91" s="2"/>
    </row>
    <row r="92" spans="1:25" s="99" customFormat="1" ht="46.95" customHeight="1" x14ac:dyDescent="0.3">
      <c r="A92" s="94"/>
      <c r="B92" s="269"/>
      <c r="C92" s="272"/>
      <c r="D92" s="272"/>
      <c r="E92" s="266"/>
      <c r="F92" s="98" t="s">
        <v>42</v>
      </c>
      <c r="G92" s="150">
        <f>SUM(H92:N92)</f>
        <v>2559124</v>
      </c>
      <c r="H92" s="148">
        <v>2559124</v>
      </c>
      <c r="I92" s="148">
        <v>0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97"/>
      <c r="P92" s="93"/>
      <c r="Q92" s="93"/>
      <c r="R92" s="93"/>
      <c r="S92" s="93"/>
      <c r="T92" s="93"/>
      <c r="U92" s="93"/>
      <c r="V92" s="93"/>
      <c r="W92" s="93"/>
      <c r="X92" s="93"/>
      <c r="Y92" s="2"/>
    </row>
    <row r="93" spans="1:25" s="99" customFormat="1" ht="46.95" customHeight="1" x14ac:dyDescent="0.3">
      <c r="A93" s="94"/>
      <c r="B93" s="267" t="s">
        <v>191</v>
      </c>
      <c r="C93" s="270">
        <v>2020</v>
      </c>
      <c r="D93" s="270">
        <v>2026</v>
      </c>
      <c r="E93" s="266" t="s">
        <v>49</v>
      </c>
      <c r="F93" s="98" t="s">
        <v>36</v>
      </c>
      <c r="G93" s="150">
        <f>G95+G94</f>
        <v>140000</v>
      </c>
      <c r="H93" s="148">
        <f>H94+H95</f>
        <v>140000</v>
      </c>
      <c r="I93" s="148">
        <f t="shared" ref="I93:N93" si="28">I94+I95</f>
        <v>0</v>
      </c>
      <c r="J93" s="148">
        <f t="shared" si="28"/>
        <v>0</v>
      </c>
      <c r="K93" s="148">
        <f t="shared" si="28"/>
        <v>0</v>
      </c>
      <c r="L93" s="148">
        <f t="shared" si="28"/>
        <v>0</v>
      </c>
      <c r="M93" s="148">
        <f t="shared" si="28"/>
        <v>0</v>
      </c>
      <c r="N93" s="148">
        <f t="shared" si="28"/>
        <v>0</v>
      </c>
      <c r="O93" s="95" t="s">
        <v>138</v>
      </c>
      <c r="P93" s="91" t="s">
        <v>96</v>
      </c>
      <c r="Q93" s="91" t="s">
        <v>55</v>
      </c>
      <c r="R93" s="91">
        <v>100</v>
      </c>
      <c r="S93" s="91"/>
      <c r="T93" s="91"/>
      <c r="U93" s="91"/>
      <c r="V93" s="91"/>
      <c r="W93" s="91"/>
      <c r="X93" s="91"/>
      <c r="Y93" s="2"/>
    </row>
    <row r="94" spans="1:25" s="99" customFormat="1" ht="46.95" customHeight="1" x14ac:dyDescent="0.3">
      <c r="A94" s="94"/>
      <c r="B94" s="268"/>
      <c r="C94" s="271"/>
      <c r="D94" s="271"/>
      <c r="E94" s="266"/>
      <c r="F94" s="98" t="s">
        <v>41</v>
      </c>
      <c r="G94" s="150">
        <f>SUM(H94:N94)</f>
        <v>140000</v>
      </c>
      <c r="H94" s="148">
        <v>140000</v>
      </c>
      <c r="I94" s="148">
        <v>0</v>
      </c>
      <c r="J94" s="148">
        <v>0</v>
      </c>
      <c r="K94" s="148">
        <v>0</v>
      </c>
      <c r="L94" s="148">
        <v>0</v>
      </c>
      <c r="M94" s="148">
        <v>0</v>
      </c>
      <c r="N94" s="148">
        <v>0</v>
      </c>
      <c r="O94" s="96"/>
      <c r="P94" s="92"/>
      <c r="Q94" s="92"/>
      <c r="R94" s="92"/>
      <c r="S94" s="92"/>
      <c r="T94" s="92"/>
      <c r="U94" s="92"/>
      <c r="V94" s="92"/>
      <c r="W94" s="92"/>
      <c r="X94" s="92"/>
      <c r="Y94" s="2"/>
    </row>
    <row r="95" spans="1:25" s="99" customFormat="1" ht="46.95" customHeight="1" x14ac:dyDescent="0.3">
      <c r="A95" s="94"/>
      <c r="B95" s="269"/>
      <c r="C95" s="272"/>
      <c r="D95" s="272"/>
      <c r="E95" s="266"/>
      <c r="F95" s="98" t="s">
        <v>42</v>
      </c>
      <c r="G95" s="150">
        <f>SUM(H95:N95)</f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97"/>
      <c r="P95" s="93"/>
      <c r="Q95" s="93"/>
      <c r="R95" s="93"/>
      <c r="S95" s="93"/>
      <c r="T95" s="93"/>
      <c r="U95" s="93"/>
      <c r="V95" s="93"/>
      <c r="W95" s="93"/>
      <c r="X95" s="93"/>
      <c r="Y95" s="2"/>
    </row>
    <row r="96" spans="1:25" s="110" customFormat="1" ht="46.95" customHeight="1" x14ac:dyDescent="0.3">
      <c r="A96" s="104"/>
      <c r="B96" s="267" t="s">
        <v>192</v>
      </c>
      <c r="C96" s="270">
        <v>2020</v>
      </c>
      <c r="D96" s="270">
        <v>2026</v>
      </c>
      <c r="E96" s="266" t="s">
        <v>49</v>
      </c>
      <c r="F96" s="109" t="s">
        <v>36</v>
      </c>
      <c r="G96" s="150">
        <f>G98+G97</f>
        <v>590195</v>
      </c>
      <c r="H96" s="148">
        <f>H97+H98</f>
        <v>590195</v>
      </c>
      <c r="I96" s="148">
        <f t="shared" ref="I96:N96" si="29">I97+I98</f>
        <v>0</v>
      </c>
      <c r="J96" s="148">
        <f t="shared" si="29"/>
        <v>0</v>
      </c>
      <c r="K96" s="148">
        <f t="shared" si="29"/>
        <v>0</v>
      </c>
      <c r="L96" s="148">
        <f t="shared" si="29"/>
        <v>0</v>
      </c>
      <c r="M96" s="148">
        <f t="shared" si="29"/>
        <v>0</v>
      </c>
      <c r="N96" s="148">
        <f t="shared" si="29"/>
        <v>0</v>
      </c>
      <c r="O96" s="105" t="s">
        <v>138</v>
      </c>
      <c r="P96" s="101" t="s">
        <v>96</v>
      </c>
      <c r="Q96" s="101" t="s">
        <v>55</v>
      </c>
      <c r="R96" s="101">
        <v>100</v>
      </c>
      <c r="S96" s="101"/>
      <c r="T96" s="101"/>
      <c r="U96" s="101"/>
      <c r="V96" s="101"/>
      <c r="W96" s="101"/>
      <c r="X96" s="101"/>
      <c r="Y96" s="2"/>
    </row>
    <row r="97" spans="1:25" s="110" customFormat="1" ht="46.95" customHeight="1" x14ac:dyDescent="0.3">
      <c r="A97" s="104"/>
      <c r="B97" s="268"/>
      <c r="C97" s="271"/>
      <c r="D97" s="271"/>
      <c r="E97" s="266"/>
      <c r="F97" s="109" t="s">
        <v>41</v>
      </c>
      <c r="G97" s="150">
        <f>SUM(H97:N97)</f>
        <v>0</v>
      </c>
      <c r="H97" s="148">
        <v>0</v>
      </c>
      <c r="I97" s="148">
        <v>0</v>
      </c>
      <c r="J97" s="148">
        <v>0</v>
      </c>
      <c r="K97" s="148">
        <v>0</v>
      </c>
      <c r="L97" s="148">
        <v>0</v>
      </c>
      <c r="M97" s="148">
        <v>0</v>
      </c>
      <c r="N97" s="148">
        <v>0</v>
      </c>
      <c r="O97" s="106"/>
      <c r="P97" s="102"/>
      <c r="Q97" s="102"/>
      <c r="R97" s="102"/>
      <c r="S97" s="102"/>
      <c r="T97" s="102"/>
      <c r="U97" s="102"/>
      <c r="V97" s="102"/>
      <c r="W97" s="102"/>
      <c r="X97" s="102"/>
      <c r="Y97" s="2"/>
    </row>
    <row r="98" spans="1:25" s="110" customFormat="1" ht="46.95" customHeight="1" x14ac:dyDescent="0.3">
      <c r="A98" s="104"/>
      <c r="B98" s="269"/>
      <c r="C98" s="272"/>
      <c r="D98" s="272"/>
      <c r="E98" s="266"/>
      <c r="F98" s="109" t="s">
        <v>42</v>
      </c>
      <c r="G98" s="150">
        <f>SUM(H98:N98)</f>
        <v>590195</v>
      </c>
      <c r="H98" s="148">
        <v>590195</v>
      </c>
      <c r="I98" s="148">
        <v>0</v>
      </c>
      <c r="J98" s="148">
        <v>0</v>
      </c>
      <c r="K98" s="148">
        <v>0</v>
      </c>
      <c r="L98" s="148">
        <v>0</v>
      </c>
      <c r="M98" s="148">
        <v>0</v>
      </c>
      <c r="N98" s="148">
        <v>0</v>
      </c>
      <c r="O98" s="107"/>
      <c r="P98" s="103"/>
      <c r="Q98" s="103"/>
      <c r="R98" s="103"/>
      <c r="S98" s="103"/>
      <c r="T98" s="103"/>
      <c r="U98" s="103"/>
      <c r="V98" s="103"/>
      <c r="W98" s="103"/>
      <c r="X98" s="103"/>
      <c r="Y98" s="2"/>
    </row>
    <row r="99" spans="1:25" s="123" customFormat="1" ht="46.95" customHeight="1" x14ac:dyDescent="0.3">
      <c r="A99" s="122"/>
      <c r="B99" s="267" t="s">
        <v>193</v>
      </c>
      <c r="C99" s="270">
        <v>2020</v>
      </c>
      <c r="D99" s="270">
        <v>2026</v>
      </c>
      <c r="E99" s="266" t="s">
        <v>49</v>
      </c>
      <c r="F99" s="120" t="s">
        <v>36</v>
      </c>
      <c r="G99" s="150">
        <f>G101+G100</f>
        <v>2193173.2999999998</v>
      </c>
      <c r="H99" s="148">
        <f>H100+H101</f>
        <v>359852.32</v>
      </c>
      <c r="I99" s="148">
        <f t="shared" ref="I99:N99" si="30">I100+I101</f>
        <v>333320.98</v>
      </c>
      <c r="J99" s="148">
        <f t="shared" si="30"/>
        <v>1500000</v>
      </c>
      <c r="K99" s="148">
        <f t="shared" si="30"/>
        <v>0</v>
      </c>
      <c r="L99" s="148">
        <f t="shared" si="30"/>
        <v>0</v>
      </c>
      <c r="M99" s="148">
        <f t="shared" si="30"/>
        <v>0</v>
      </c>
      <c r="N99" s="148">
        <f t="shared" si="30"/>
        <v>0</v>
      </c>
      <c r="O99" s="117" t="s">
        <v>138</v>
      </c>
      <c r="P99" s="114" t="s">
        <v>96</v>
      </c>
      <c r="Q99" s="114" t="s">
        <v>55</v>
      </c>
      <c r="R99" s="114">
        <v>100</v>
      </c>
      <c r="S99" s="114">
        <v>100</v>
      </c>
      <c r="T99" s="114">
        <v>100</v>
      </c>
      <c r="U99" s="114"/>
      <c r="V99" s="114"/>
      <c r="W99" s="114"/>
      <c r="X99" s="114"/>
      <c r="Y99" s="2"/>
    </row>
    <row r="100" spans="1:25" s="123" customFormat="1" ht="46.95" customHeight="1" x14ac:dyDescent="0.3">
      <c r="A100" s="122"/>
      <c r="B100" s="268"/>
      <c r="C100" s="271"/>
      <c r="D100" s="271"/>
      <c r="E100" s="266"/>
      <c r="F100" s="120" t="s">
        <v>41</v>
      </c>
      <c r="G100" s="150">
        <f>SUM(H100:N100)</f>
        <v>0</v>
      </c>
      <c r="H100" s="148">
        <v>0</v>
      </c>
      <c r="I100" s="148">
        <v>0</v>
      </c>
      <c r="J100" s="148">
        <v>0</v>
      </c>
      <c r="K100" s="148">
        <v>0</v>
      </c>
      <c r="L100" s="148">
        <v>0</v>
      </c>
      <c r="M100" s="148">
        <v>0</v>
      </c>
      <c r="N100" s="148">
        <v>0</v>
      </c>
      <c r="O100" s="118"/>
      <c r="P100" s="115"/>
      <c r="Q100" s="115"/>
      <c r="R100" s="115"/>
      <c r="S100" s="115"/>
      <c r="T100" s="115"/>
      <c r="U100" s="115"/>
      <c r="V100" s="115"/>
      <c r="W100" s="115"/>
      <c r="X100" s="115"/>
      <c r="Y100" s="2"/>
    </row>
    <row r="101" spans="1:25" s="123" customFormat="1" ht="46.95" customHeight="1" x14ac:dyDescent="0.3">
      <c r="A101" s="122"/>
      <c r="B101" s="269"/>
      <c r="C101" s="272"/>
      <c r="D101" s="272"/>
      <c r="E101" s="266"/>
      <c r="F101" s="120" t="s">
        <v>42</v>
      </c>
      <c r="G101" s="150">
        <f>SUM(H101:N101)</f>
        <v>2193173.2999999998</v>
      </c>
      <c r="H101" s="148">
        <v>359852.32</v>
      </c>
      <c r="I101" s="148">
        <v>333320.98</v>
      </c>
      <c r="J101" s="148">
        <v>1500000</v>
      </c>
      <c r="K101" s="148">
        <v>0</v>
      </c>
      <c r="L101" s="148">
        <v>0</v>
      </c>
      <c r="M101" s="148">
        <v>0</v>
      </c>
      <c r="N101" s="148">
        <v>0</v>
      </c>
      <c r="O101" s="119"/>
      <c r="P101" s="116"/>
      <c r="Q101" s="116"/>
      <c r="R101" s="116"/>
      <c r="S101" s="116"/>
      <c r="T101" s="116"/>
      <c r="U101" s="116"/>
      <c r="V101" s="116"/>
      <c r="W101" s="116"/>
      <c r="X101" s="116"/>
      <c r="Y101" s="2"/>
    </row>
    <row r="102" spans="1:25" s="123" customFormat="1" ht="46.95" customHeight="1" x14ac:dyDescent="0.3">
      <c r="A102" s="122"/>
      <c r="B102" s="267" t="s">
        <v>196</v>
      </c>
      <c r="C102" s="270">
        <v>2021</v>
      </c>
      <c r="D102" s="270">
        <v>2026</v>
      </c>
      <c r="E102" s="266" t="s">
        <v>49</v>
      </c>
      <c r="F102" s="86" t="s">
        <v>36</v>
      </c>
      <c r="G102" s="150">
        <f>G104+G103</f>
        <v>30000</v>
      </c>
      <c r="H102" s="148">
        <f t="shared" ref="H102:N102" si="31">H103+H104</f>
        <v>0</v>
      </c>
      <c r="I102" s="148">
        <f t="shared" si="31"/>
        <v>30000</v>
      </c>
      <c r="J102" s="148">
        <f t="shared" si="31"/>
        <v>0</v>
      </c>
      <c r="K102" s="148">
        <f t="shared" si="31"/>
        <v>0</v>
      </c>
      <c r="L102" s="148">
        <f t="shared" si="31"/>
        <v>0</v>
      </c>
      <c r="M102" s="148">
        <f t="shared" si="31"/>
        <v>0</v>
      </c>
      <c r="N102" s="148">
        <f t="shared" si="31"/>
        <v>0</v>
      </c>
      <c r="O102" s="247" t="s">
        <v>138</v>
      </c>
      <c r="P102" s="78" t="s">
        <v>96</v>
      </c>
      <c r="Q102" s="78" t="s">
        <v>55</v>
      </c>
      <c r="R102" s="78"/>
      <c r="S102" s="78">
        <v>100</v>
      </c>
      <c r="T102" s="78"/>
      <c r="U102" s="78"/>
      <c r="V102" s="78"/>
      <c r="W102" s="78"/>
      <c r="X102" s="78"/>
      <c r="Y102" s="2"/>
    </row>
    <row r="103" spans="1:25" s="123" customFormat="1" ht="46.95" customHeight="1" x14ac:dyDescent="0.3">
      <c r="A103" s="122"/>
      <c r="B103" s="268"/>
      <c r="C103" s="271"/>
      <c r="D103" s="271"/>
      <c r="E103" s="266"/>
      <c r="F103" s="86" t="s">
        <v>41</v>
      </c>
      <c r="G103" s="150">
        <f>SUM(H103:N103)</f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248"/>
      <c r="P103" s="80"/>
      <c r="Q103" s="80"/>
      <c r="R103" s="80"/>
      <c r="S103" s="80"/>
      <c r="T103" s="80"/>
      <c r="U103" s="80"/>
      <c r="V103" s="80"/>
      <c r="W103" s="80"/>
      <c r="X103" s="80"/>
      <c r="Y103" s="2"/>
    </row>
    <row r="104" spans="1:25" s="123" customFormat="1" ht="46.95" customHeight="1" x14ac:dyDescent="0.3">
      <c r="A104" s="122"/>
      <c r="B104" s="269"/>
      <c r="C104" s="272"/>
      <c r="D104" s="272"/>
      <c r="E104" s="266"/>
      <c r="F104" s="86" t="s">
        <v>42</v>
      </c>
      <c r="G104" s="150">
        <f>SUM(H104:N104)</f>
        <v>30000</v>
      </c>
      <c r="H104" s="148">
        <v>0</v>
      </c>
      <c r="I104" s="148">
        <v>30000</v>
      </c>
      <c r="J104" s="148">
        <v>0</v>
      </c>
      <c r="K104" s="148">
        <v>0</v>
      </c>
      <c r="L104" s="148">
        <v>0</v>
      </c>
      <c r="M104" s="148">
        <v>0</v>
      </c>
      <c r="N104" s="148">
        <v>0</v>
      </c>
      <c r="O104" s="249"/>
      <c r="P104" s="81"/>
      <c r="Q104" s="81"/>
      <c r="R104" s="81"/>
      <c r="S104" s="81"/>
      <c r="T104" s="81"/>
      <c r="U104" s="81"/>
      <c r="V104" s="81"/>
      <c r="W104" s="81"/>
      <c r="X104" s="81"/>
      <c r="Y104" s="2"/>
    </row>
    <row r="105" spans="1:25" s="123" customFormat="1" ht="46.95" customHeight="1" x14ac:dyDescent="0.3">
      <c r="A105" s="122"/>
      <c r="B105" s="267" t="s">
        <v>199</v>
      </c>
      <c r="C105" s="270">
        <v>2021</v>
      </c>
      <c r="D105" s="270">
        <v>2026</v>
      </c>
      <c r="E105" s="266" t="s">
        <v>49</v>
      </c>
      <c r="F105" s="120" t="s">
        <v>36</v>
      </c>
      <c r="G105" s="150">
        <f>G107+G106</f>
        <v>185484</v>
      </c>
      <c r="H105" s="148">
        <f>H106+H107</f>
        <v>0</v>
      </c>
      <c r="I105" s="148">
        <f t="shared" ref="I105:N105" si="32">I106+I107</f>
        <v>114000</v>
      </c>
      <c r="J105" s="148">
        <f t="shared" si="32"/>
        <v>71484</v>
      </c>
      <c r="K105" s="148">
        <f t="shared" si="32"/>
        <v>0</v>
      </c>
      <c r="L105" s="148">
        <f t="shared" si="32"/>
        <v>0</v>
      </c>
      <c r="M105" s="148">
        <f t="shared" si="32"/>
        <v>0</v>
      </c>
      <c r="N105" s="148">
        <f t="shared" si="32"/>
        <v>0</v>
      </c>
      <c r="O105" s="121" t="s">
        <v>138</v>
      </c>
      <c r="P105" s="114" t="s">
        <v>96</v>
      </c>
      <c r="Q105" s="114" t="s">
        <v>55</v>
      </c>
      <c r="R105" s="114"/>
      <c r="S105" s="114">
        <v>100</v>
      </c>
      <c r="T105" s="114">
        <v>100</v>
      </c>
      <c r="U105" s="114">
        <v>100</v>
      </c>
      <c r="V105" s="114">
        <v>100</v>
      </c>
      <c r="W105" s="114"/>
      <c r="X105" s="114"/>
      <c r="Y105" s="2"/>
    </row>
    <row r="106" spans="1:25" s="123" customFormat="1" ht="46.95" customHeight="1" x14ac:dyDescent="0.3">
      <c r="A106" s="122"/>
      <c r="B106" s="268"/>
      <c r="C106" s="271"/>
      <c r="D106" s="271"/>
      <c r="E106" s="266"/>
      <c r="F106" s="120" t="s">
        <v>41</v>
      </c>
      <c r="G106" s="150">
        <f>SUM(H106:N106)</f>
        <v>185484</v>
      </c>
      <c r="H106" s="148">
        <v>0</v>
      </c>
      <c r="I106" s="148">
        <v>114000</v>
      </c>
      <c r="J106" s="148">
        <v>71484</v>
      </c>
      <c r="K106" s="148">
        <v>0</v>
      </c>
      <c r="L106" s="148">
        <v>0</v>
      </c>
      <c r="M106" s="148">
        <v>0</v>
      </c>
      <c r="N106" s="148">
        <v>0</v>
      </c>
      <c r="O106" s="118"/>
      <c r="P106" s="115"/>
      <c r="Q106" s="115"/>
      <c r="R106" s="115"/>
      <c r="S106" s="115"/>
      <c r="T106" s="115"/>
      <c r="U106" s="115"/>
      <c r="V106" s="115"/>
      <c r="W106" s="115"/>
      <c r="X106" s="115"/>
      <c r="Y106" s="2"/>
    </row>
    <row r="107" spans="1:25" s="123" customFormat="1" ht="46.95" customHeight="1" x14ac:dyDescent="0.3">
      <c r="A107" s="122"/>
      <c r="B107" s="269"/>
      <c r="C107" s="272"/>
      <c r="D107" s="272"/>
      <c r="E107" s="266"/>
      <c r="F107" s="120" t="s">
        <v>42</v>
      </c>
      <c r="G107" s="150">
        <f>SUM(H107:N107)</f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148">
        <v>0</v>
      </c>
      <c r="N107" s="148">
        <v>0</v>
      </c>
      <c r="O107" s="119"/>
      <c r="P107" s="116"/>
      <c r="Q107" s="116"/>
      <c r="R107" s="116"/>
      <c r="S107" s="116"/>
      <c r="T107" s="116"/>
      <c r="U107" s="116"/>
      <c r="V107" s="116"/>
      <c r="W107" s="116"/>
      <c r="X107" s="116"/>
      <c r="Y107" s="2"/>
    </row>
    <row r="108" spans="1:25" s="144" customFormat="1" ht="46.95" customHeight="1" x14ac:dyDescent="0.3">
      <c r="A108" s="139"/>
      <c r="B108" s="267" t="s">
        <v>200</v>
      </c>
      <c r="C108" s="270">
        <v>2020</v>
      </c>
      <c r="D108" s="270">
        <v>2026</v>
      </c>
      <c r="E108" s="266" t="s">
        <v>49</v>
      </c>
      <c r="F108" s="140" t="s">
        <v>36</v>
      </c>
      <c r="G108" s="150">
        <f>G110+G109</f>
        <v>313884.2</v>
      </c>
      <c r="H108" s="148">
        <f>H109+H110</f>
        <v>0</v>
      </c>
      <c r="I108" s="148">
        <f t="shared" ref="I108:N108" si="33">I109+I110</f>
        <v>313884.2</v>
      </c>
      <c r="J108" s="148">
        <f t="shared" si="33"/>
        <v>0</v>
      </c>
      <c r="K108" s="148">
        <f t="shared" si="33"/>
        <v>0</v>
      </c>
      <c r="L108" s="148">
        <f t="shared" si="33"/>
        <v>0</v>
      </c>
      <c r="M108" s="148">
        <f t="shared" si="33"/>
        <v>0</v>
      </c>
      <c r="N108" s="148">
        <f t="shared" si="33"/>
        <v>0</v>
      </c>
      <c r="O108" s="141" t="s">
        <v>138</v>
      </c>
      <c r="P108" s="136" t="s">
        <v>96</v>
      </c>
      <c r="Q108" s="136" t="s">
        <v>55</v>
      </c>
      <c r="R108" s="136"/>
      <c r="S108" s="136">
        <v>100</v>
      </c>
      <c r="T108" s="136"/>
      <c r="U108" s="136"/>
      <c r="V108" s="136"/>
      <c r="W108" s="136"/>
      <c r="X108" s="136"/>
      <c r="Y108" s="2"/>
    </row>
    <row r="109" spans="1:25" s="144" customFormat="1" ht="46.95" customHeight="1" x14ac:dyDescent="0.3">
      <c r="A109" s="139"/>
      <c r="B109" s="268"/>
      <c r="C109" s="271"/>
      <c r="D109" s="271"/>
      <c r="E109" s="266"/>
      <c r="F109" s="140" t="s">
        <v>41</v>
      </c>
      <c r="G109" s="150">
        <f>SUM(H109:N109)</f>
        <v>0</v>
      </c>
      <c r="H109" s="148">
        <v>0</v>
      </c>
      <c r="I109" s="148">
        <v>0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2"/>
      <c r="P109" s="137"/>
      <c r="Q109" s="137"/>
      <c r="R109" s="137"/>
      <c r="S109" s="137"/>
      <c r="T109" s="137"/>
      <c r="U109" s="137"/>
      <c r="V109" s="137"/>
      <c r="W109" s="137"/>
      <c r="X109" s="137"/>
      <c r="Y109" s="2"/>
    </row>
    <row r="110" spans="1:25" s="144" customFormat="1" ht="46.95" customHeight="1" x14ac:dyDescent="0.3">
      <c r="A110" s="139"/>
      <c r="B110" s="269"/>
      <c r="C110" s="272"/>
      <c r="D110" s="272"/>
      <c r="E110" s="266"/>
      <c r="F110" s="140" t="s">
        <v>42</v>
      </c>
      <c r="G110" s="150">
        <f>SUM(H110:N110)</f>
        <v>313884.2</v>
      </c>
      <c r="H110" s="148">
        <v>0</v>
      </c>
      <c r="I110" s="148">
        <v>313884.2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3"/>
      <c r="P110" s="138"/>
      <c r="Q110" s="138"/>
      <c r="R110" s="138"/>
      <c r="S110" s="138"/>
      <c r="T110" s="138"/>
      <c r="U110" s="138"/>
      <c r="V110" s="138"/>
      <c r="W110" s="138"/>
      <c r="X110" s="138"/>
      <c r="Y110" s="2"/>
    </row>
    <row r="111" spans="1:25" s="194" customFormat="1" ht="46.95" customHeight="1" x14ac:dyDescent="0.3">
      <c r="A111" s="186"/>
      <c r="B111" s="267" t="s">
        <v>208</v>
      </c>
      <c r="C111" s="270">
        <v>2020</v>
      </c>
      <c r="D111" s="270">
        <v>2026</v>
      </c>
      <c r="E111" s="266" t="s">
        <v>49</v>
      </c>
      <c r="F111" s="190" t="s">
        <v>36</v>
      </c>
      <c r="G111" s="150">
        <f>G113+G112</f>
        <v>813055.65</v>
      </c>
      <c r="H111" s="148">
        <f>H112+H113</f>
        <v>0</v>
      </c>
      <c r="I111" s="148">
        <f t="shared" ref="I111:N111" si="34">I112+I113</f>
        <v>332492.84999999998</v>
      </c>
      <c r="J111" s="148">
        <f t="shared" si="34"/>
        <v>40046.9</v>
      </c>
      <c r="K111" s="148">
        <f t="shared" si="34"/>
        <v>120140.7</v>
      </c>
      <c r="L111" s="148">
        <f t="shared" si="34"/>
        <v>160187.6</v>
      </c>
      <c r="M111" s="148">
        <f t="shared" si="34"/>
        <v>160187.6</v>
      </c>
      <c r="N111" s="148">
        <f t="shared" si="34"/>
        <v>0</v>
      </c>
      <c r="O111" s="191" t="s">
        <v>138</v>
      </c>
      <c r="P111" s="187" t="s">
        <v>96</v>
      </c>
      <c r="Q111" s="187" t="s">
        <v>55</v>
      </c>
      <c r="R111" s="187"/>
      <c r="S111" s="187">
        <v>100</v>
      </c>
      <c r="T111" s="187">
        <v>100</v>
      </c>
      <c r="U111" s="187">
        <v>100</v>
      </c>
      <c r="V111" s="187">
        <v>100</v>
      </c>
      <c r="W111" s="187">
        <v>100</v>
      </c>
      <c r="X111" s="187"/>
      <c r="Y111" s="2"/>
    </row>
    <row r="112" spans="1:25" s="194" customFormat="1" ht="46.95" customHeight="1" x14ac:dyDescent="0.3">
      <c r="A112" s="186"/>
      <c r="B112" s="268"/>
      <c r="C112" s="271"/>
      <c r="D112" s="271"/>
      <c r="E112" s="266"/>
      <c r="F112" s="190" t="s">
        <v>41</v>
      </c>
      <c r="G112" s="150">
        <f>SUM(H112:N112)</f>
        <v>0</v>
      </c>
      <c r="H112" s="148">
        <v>0</v>
      </c>
      <c r="I112" s="148">
        <v>0</v>
      </c>
      <c r="J112" s="148">
        <v>0</v>
      </c>
      <c r="K112" s="148">
        <v>0</v>
      </c>
      <c r="L112" s="148">
        <v>0</v>
      </c>
      <c r="M112" s="148">
        <v>0</v>
      </c>
      <c r="N112" s="148">
        <v>0</v>
      </c>
      <c r="O112" s="192"/>
      <c r="P112" s="188"/>
      <c r="Q112" s="188"/>
      <c r="R112" s="188"/>
      <c r="S112" s="188"/>
      <c r="T112" s="188"/>
      <c r="U112" s="188"/>
      <c r="V112" s="188"/>
      <c r="W112" s="188"/>
      <c r="X112" s="188"/>
      <c r="Y112" s="2"/>
    </row>
    <row r="113" spans="1:25" s="194" customFormat="1" ht="46.95" customHeight="1" x14ac:dyDescent="0.3">
      <c r="A113" s="186"/>
      <c r="B113" s="269"/>
      <c r="C113" s="272"/>
      <c r="D113" s="272"/>
      <c r="E113" s="266"/>
      <c r="F113" s="190" t="s">
        <v>42</v>
      </c>
      <c r="G113" s="150">
        <f>SUM(H113:N113)</f>
        <v>813055.65</v>
      </c>
      <c r="H113" s="148">
        <v>0</v>
      </c>
      <c r="I113" s="148">
        <v>332492.84999999998</v>
      </c>
      <c r="J113" s="148">
        <v>40046.9</v>
      </c>
      <c r="K113" s="148">
        <v>120140.7</v>
      </c>
      <c r="L113" s="148">
        <v>160187.6</v>
      </c>
      <c r="M113" s="148">
        <v>160187.6</v>
      </c>
      <c r="N113" s="148">
        <v>0</v>
      </c>
      <c r="O113" s="193"/>
      <c r="P113" s="189"/>
      <c r="Q113" s="189"/>
      <c r="R113" s="189"/>
      <c r="S113" s="189"/>
      <c r="T113" s="189"/>
      <c r="U113" s="189"/>
      <c r="V113" s="189"/>
      <c r="W113" s="189"/>
      <c r="X113" s="189"/>
      <c r="Y113" s="2"/>
    </row>
    <row r="114" spans="1:25" s="210" customFormat="1" ht="46.95" customHeight="1" x14ac:dyDescent="0.3">
      <c r="A114" s="200"/>
      <c r="B114" s="267" t="s">
        <v>215</v>
      </c>
      <c r="C114" s="270">
        <v>2022</v>
      </c>
      <c r="D114" s="270">
        <v>2026</v>
      </c>
      <c r="E114" s="266" t="s">
        <v>49</v>
      </c>
      <c r="F114" s="202" t="s">
        <v>36</v>
      </c>
      <c r="G114" s="150">
        <f>G116+G115</f>
        <v>660000</v>
      </c>
      <c r="H114" s="148">
        <f>H115+H116</f>
        <v>0</v>
      </c>
      <c r="I114" s="148">
        <f t="shared" ref="I114:N114" si="35">I115+I116</f>
        <v>0</v>
      </c>
      <c r="J114" s="148">
        <f t="shared" si="35"/>
        <v>660000</v>
      </c>
      <c r="K114" s="148">
        <f t="shared" si="35"/>
        <v>0</v>
      </c>
      <c r="L114" s="148">
        <f t="shared" si="35"/>
        <v>0</v>
      </c>
      <c r="M114" s="148">
        <f t="shared" si="35"/>
        <v>0</v>
      </c>
      <c r="N114" s="148">
        <f t="shared" si="35"/>
        <v>0</v>
      </c>
      <c r="O114" s="206" t="s">
        <v>138</v>
      </c>
      <c r="P114" s="203" t="s">
        <v>96</v>
      </c>
      <c r="Q114" s="203" t="s">
        <v>55</v>
      </c>
      <c r="R114" s="203"/>
      <c r="S114" s="203"/>
      <c r="T114" s="203">
        <v>100</v>
      </c>
      <c r="U114" s="203"/>
      <c r="V114" s="203"/>
      <c r="W114" s="203"/>
      <c r="X114" s="203"/>
      <c r="Y114" s="2"/>
    </row>
    <row r="115" spans="1:25" s="210" customFormat="1" ht="46.95" customHeight="1" x14ac:dyDescent="0.3">
      <c r="A115" s="200"/>
      <c r="B115" s="268"/>
      <c r="C115" s="271"/>
      <c r="D115" s="271"/>
      <c r="E115" s="266"/>
      <c r="F115" s="202" t="s">
        <v>41</v>
      </c>
      <c r="G115" s="150">
        <f>SUM(H115:N115)</f>
        <v>72600</v>
      </c>
      <c r="H115" s="148">
        <v>0</v>
      </c>
      <c r="I115" s="148">
        <v>0</v>
      </c>
      <c r="J115" s="148">
        <v>72600</v>
      </c>
      <c r="K115" s="148">
        <v>0</v>
      </c>
      <c r="L115" s="148">
        <v>0</v>
      </c>
      <c r="M115" s="148">
        <v>0</v>
      </c>
      <c r="N115" s="148">
        <v>0</v>
      </c>
      <c r="O115" s="207"/>
      <c r="P115" s="204"/>
      <c r="Q115" s="204"/>
      <c r="R115" s="204"/>
      <c r="S115" s="204"/>
      <c r="T115" s="204"/>
      <c r="U115" s="204"/>
      <c r="V115" s="204"/>
      <c r="W115" s="204"/>
      <c r="X115" s="204"/>
      <c r="Y115" s="2"/>
    </row>
    <row r="116" spans="1:25" s="210" customFormat="1" ht="46.95" customHeight="1" x14ac:dyDescent="0.3">
      <c r="A116" s="200"/>
      <c r="B116" s="269"/>
      <c r="C116" s="272"/>
      <c r="D116" s="272"/>
      <c r="E116" s="266"/>
      <c r="F116" s="202" t="s">
        <v>42</v>
      </c>
      <c r="G116" s="150">
        <f>SUM(H116:N116)</f>
        <v>587400</v>
      </c>
      <c r="H116" s="148">
        <v>0</v>
      </c>
      <c r="I116" s="148">
        <v>0</v>
      </c>
      <c r="J116" s="148">
        <v>587400</v>
      </c>
      <c r="K116" s="148">
        <v>0</v>
      </c>
      <c r="L116" s="148">
        <v>0</v>
      </c>
      <c r="M116" s="148">
        <v>0</v>
      </c>
      <c r="N116" s="148">
        <v>0</v>
      </c>
      <c r="O116" s="208"/>
      <c r="P116" s="205"/>
      <c r="Q116" s="205"/>
      <c r="R116" s="205"/>
      <c r="S116" s="205"/>
      <c r="T116" s="205"/>
      <c r="U116" s="205"/>
      <c r="V116" s="205"/>
      <c r="W116" s="205"/>
      <c r="X116" s="205"/>
      <c r="Y116" s="2"/>
    </row>
    <row r="117" spans="1:25" s="235" customFormat="1" ht="46.95" customHeight="1" x14ac:dyDescent="0.3">
      <c r="A117" s="234"/>
      <c r="B117" s="267" t="s">
        <v>230</v>
      </c>
      <c r="C117" s="270">
        <v>2022</v>
      </c>
      <c r="D117" s="270">
        <v>2026</v>
      </c>
      <c r="E117" s="266" t="s">
        <v>49</v>
      </c>
      <c r="F117" s="233" t="s">
        <v>36</v>
      </c>
      <c r="G117" s="150">
        <f>G119+G118</f>
        <v>864000</v>
      </c>
      <c r="H117" s="148">
        <f>H118+H119</f>
        <v>0</v>
      </c>
      <c r="I117" s="148">
        <f t="shared" ref="I117:N117" si="36">I118+I119</f>
        <v>0</v>
      </c>
      <c r="J117" s="148">
        <f t="shared" si="36"/>
        <v>864000</v>
      </c>
      <c r="K117" s="148">
        <f t="shared" si="36"/>
        <v>0</v>
      </c>
      <c r="L117" s="148">
        <f t="shared" si="36"/>
        <v>0</v>
      </c>
      <c r="M117" s="148">
        <f t="shared" si="36"/>
        <v>0</v>
      </c>
      <c r="N117" s="148">
        <f t="shared" si="36"/>
        <v>0</v>
      </c>
      <c r="O117" s="230" t="s">
        <v>138</v>
      </c>
      <c r="P117" s="227" t="s">
        <v>96</v>
      </c>
      <c r="Q117" s="227" t="s">
        <v>55</v>
      </c>
      <c r="R117" s="227"/>
      <c r="S117" s="227"/>
      <c r="T117" s="227">
        <v>100</v>
      </c>
      <c r="U117" s="227"/>
      <c r="V117" s="227"/>
      <c r="W117" s="227"/>
      <c r="X117" s="227"/>
      <c r="Y117" s="2"/>
    </row>
    <row r="118" spans="1:25" s="235" customFormat="1" ht="46.95" customHeight="1" x14ac:dyDescent="0.3">
      <c r="A118" s="234"/>
      <c r="B118" s="268"/>
      <c r="C118" s="271"/>
      <c r="D118" s="271"/>
      <c r="E118" s="266"/>
      <c r="F118" s="233" t="s">
        <v>41</v>
      </c>
      <c r="G118" s="150">
        <f>SUM(H118:N118)</f>
        <v>0</v>
      </c>
      <c r="H118" s="148">
        <v>0</v>
      </c>
      <c r="I118" s="148">
        <v>0</v>
      </c>
      <c r="J118" s="148">
        <v>0</v>
      </c>
      <c r="K118" s="148">
        <v>0</v>
      </c>
      <c r="L118" s="148">
        <v>0</v>
      </c>
      <c r="M118" s="148">
        <v>0</v>
      </c>
      <c r="N118" s="148">
        <v>0</v>
      </c>
      <c r="O118" s="231"/>
      <c r="P118" s="228"/>
      <c r="Q118" s="228"/>
      <c r="R118" s="228"/>
      <c r="S118" s="228"/>
      <c r="T118" s="228"/>
      <c r="U118" s="228"/>
      <c r="V118" s="228"/>
      <c r="W118" s="228"/>
      <c r="X118" s="228"/>
      <c r="Y118" s="2"/>
    </row>
    <row r="119" spans="1:25" s="235" customFormat="1" ht="111" customHeight="1" x14ac:dyDescent="0.3">
      <c r="A119" s="234"/>
      <c r="B119" s="269"/>
      <c r="C119" s="272"/>
      <c r="D119" s="272"/>
      <c r="E119" s="266"/>
      <c r="F119" s="233" t="s">
        <v>42</v>
      </c>
      <c r="G119" s="150">
        <f>SUM(H119:N119)</f>
        <v>864000</v>
      </c>
      <c r="H119" s="148">
        <v>0</v>
      </c>
      <c r="I119" s="148">
        <v>0</v>
      </c>
      <c r="J119" s="148">
        <v>864000</v>
      </c>
      <c r="K119" s="148">
        <v>0</v>
      </c>
      <c r="L119" s="148">
        <v>0</v>
      </c>
      <c r="M119" s="148">
        <v>0</v>
      </c>
      <c r="N119" s="148">
        <v>0</v>
      </c>
      <c r="O119" s="232"/>
      <c r="P119" s="229"/>
      <c r="Q119" s="229"/>
      <c r="R119" s="229"/>
      <c r="S119" s="229"/>
      <c r="T119" s="229"/>
      <c r="U119" s="229"/>
      <c r="V119" s="229"/>
      <c r="W119" s="229"/>
      <c r="X119" s="229"/>
      <c r="Y119" s="2"/>
    </row>
    <row r="120" spans="1:25" s="110" customFormat="1" ht="46.95" customHeight="1" x14ac:dyDescent="0.3">
      <c r="A120" s="104"/>
      <c r="B120" s="267" t="s">
        <v>250</v>
      </c>
      <c r="C120" s="270">
        <v>2022</v>
      </c>
      <c r="D120" s="270">
        <v>2026</v>
      </c>
      <c r="E120" s="266" t="s">
        <v>49</v>
      </c>
      <c r="F120" s="109" t="s">
        <v>36</v>
      </c>
      <c r="G120" s="150">
        <f>G122+G121</f>
        <v>800000</v>
      </c>
      <c r="H120" s="148">
        <f>H121+H122</f>
        <v>0</v>
      </c>
      <c r="I120" s="148">
        <f t="shared" ref="I120:N120" si="37">I121+I122</f>
        <v>0</v>
      </c>
      <c r="J120" s="148">
        <f t="shared" si="37"/>
        <v>0</v>
      </c>
      <c r="K120" s="148">
        <f t="shared" si="37"/>
        <v>200000</v>
      </c>
      <c r="L120" s="148">
        <f t="shared" si="37"/>
        <v>200000</v>
      </c>
      <c r="M120" s="148">
        <f t="shared" si="37"/>
        <v>200000</v>
      </c>
      <c r="N120" s="148">
        <f t="shared" si="37"/>
        <v>200000</v>
      </c>
      <c r="O120" s="390" t="s">
        <v>117</v>
      </c>
      <c r="P120" s="101" t="s">
        <v>96</v>
      </c>
      <c r="Q120" s="101" t="s">
        <v>55</v>
      </c>
      <c r="R120" s="101"/>
      <c r="S120" s="101"/>
      <c r="T120" s="101"/>
      <c r="U120" s="101">
        <v>100</v>
      </c>
      <c r="V120" s="227">
        <v>100</v>
      </c>
      <c r="W120" s="227">
        <v>100</v>
      </c>
      <c r="X120" s="227">
        <v>100</v>
      </c>
      <c r="Y120" s="2"/>
    </row>
    <row r="121" spans="1:25" s="110" customFormat="1" ht="82.2" customHeight="1" x14ac:dyDescent="0.3">
      <c r="A121" s="104"/>
      <c r="B121" s="268"/>
      <c r="C121" s="271"/>
      <c r="D121" s="271"/>
      <c r="E121" s="266"/>
      <c r="F121" s="109" t="s">
        <v>41</v>
      </c>
      <c r="G121" s="150">
        <f>SUM(H121:N121)</f>
        <v>800000</v>
      </c>
      <c r="H121" s="148">
        <v>0</v>
      </c>
      <c r="I121" s="148">
        <v>0</v>
      </c>
      <c r="J121" s="148">
        <v>0</v>
      </c>
      <c r="K121" s="148">
        <v>200000</v>
      </c>
      <c r="L121" s="148">
        <v>200000</v>
      </c>
      <c r="M121" s="148">
        <v>200000</v>
      </c>
      <c r="N121" s="148">
        <v>200000</v>
      </c>
      <c r="O121" s="391"/>
      <c r="P121" s="102"/>
      <c r="Q121" s="102"/>
      <c r="R121" s="102"/>
      <c r="S121" s="102"/>
      <c r="T121" s="102"/>
      <c r="U121" s="102"/>
      <c r="V121" s="102"/>
      <c r="W121" s="102"/>
      <c r="X121" s="102"/>
      <c r="Y121" s="2"/>
    </row>
    <row r="122" spans="1:25" s="110" customFormat="1" ht="49.2" customHeight="1" x14ac:dyDescent="0.3">
      <c r="A122" s="104"/>
      <c r="B122" s="269"/>
      <c r="C122" s="272"/>
      <c r="D122" s="272"/>
      <c r="E122" s="266"/>
      <c r="F122" s="109" t="s">
        <v>42</v>
      </c>
      <c r="G122" s="150">
        <f>SUM(H122:N122)</f>
        <v>0</v>
      </c>
      <c r="H122" s="148">
        <v>0</v>
      </c>
      <c r="I122" s="148">
        <v>0</v>
      </c>
      <c r="J122" s="148">
        <v>0</v>
      </c>
      <c r="K122" s="148">
        <v>0</v>
      </c>
      <c r="L122" s="148">
        <v>0</v>
      </c>
      <c r="M122" s="148">
        <v>0</v>
      </c>
      <c r="N122" s="148">
        <v>0</v>
      </c>
      <c r="O122" s="392"/>
      <c r="P122" s="103"/>
      <c r="Q122" s="103"/>
      <c r="R122" s="103"/>
      <c r="S122" s="103"/>
      <c r="T122" s="103"/>
      <c r="U122" s="103"/>
      <c r="V122" s="103"/>
      <c r="W122" s="103"/>
      <c r="X122" s="103"/>
      <c r="Y122" s="2"/>
    </row>
    <row r="123" spans="1:25" x14ac:dyDescent="0.3">
      <c r="A123" s="273"/>
      <c r="B123" s="273" t="s">
        <v>50</v>
      </c>
      <c r="C123" s="285">
        <v>2020</v>
      </c>
      <c r="D123" s="285">
        <v>2026</v>
      </c>
      <c r="E123" s="265" t="s">
        <v>43</v>
      </c>
      <c r="F123" s="247" t="s">
        <v>43</v>
      </c>
      <c r="G123" s="350" t="s">
        <v>43</v>
      </c>
      <c r="H123" s="350" t="s">
        <v>43</v>
      </c>
      <c r="I123" s="350" t="s">
        <v>43</v>
      </c>
      <c r="J123" s="350" t="s">
        <v>43</v>
      </c>
      <c r="K123" s="350" t="s">
        <v>43</v>
      </c>
      <c r="L123" s="286" t="s">
        <v>18</v>
      </c>
      <c r="M123" s="286" t="s">
        <v>43</v>
      </c>
      <c r="N123" s="286" t="s">
        <v>43</v>
      </c>
      <c r="O123" s="360" t="s">
        <v>43</v>
      </c>
      <c r="P123" s="369" t="s">
        <v>43</v>
      </c>
      <c r="Q123" s="369" t="s">
        <v>43</v>
      </c>
      <c r="R123" s="369" t="s">
        <v>43</v>
      </c>
      <c r="S123" s="369" t="s">
        <v>43</v>
      </c>
      <c r="T123" s="369" t="s">
        <v>43</v>
      </c>
      <c r="U123" s="369" t="s">
        <v>43</v>
      </c>
      <c r="V123" s="369" t="s">
        <v>43</v>
      </c>
      <c r="W123" s="369" t="s">
        <v>43</v>
      </c>
      <c r="X123" s="369" t="s">
        <v>43</v>
      </c>
      <c r="Y123" s="2"/>
    </row>
    <row r="124" spans="1:25" x14ac:dyDescent="0.3">
      <c r="A124" s="274"/>
      <c r="B124" s="274"/>
      <c r="C124" s="285"/>
      <c r="D124" s="285"/>
      <c r="E124" s="265"/>
      <c r="F124" s="276"/>
      <c r="G124" s="351"/>
      <c r="H124" s="351"/>
      <c r="I124" s="351"/>
      <c r="J124" s="351"/>
      <c r="K124" s="351"/>
      <c r="L124" s="357"/>
      <c r="M124" s="287"/>
      <c r="N124" s="287"/>
      <c r="O124" s="361"/>
      <c r="P124" s="276"/>
      <c r="Q124" s="276"/>
      <c r="R124" s="276"/>
      <c r="S124" s="276"/>
      <c r="T124" s="276"/>
      <c r="U124" s="276"/>
      <c r="V124" s="276"/>
      <c r="W124" s="276"/>
      <c r="X124" s="276"/>
      <c r="Y124" s="2"/>
    </row>
    <row r="125" spans="1:25" ht="35.25" customHeight="1" x14ac:dyDescent="0.3">
      <c r="A125" s="275"/>
      <c r="B125" s="275"/>
      <c r="C125" s="285"/>
      <c r="D125" s="285"/>
      <c r="E125" s="265"/>
      <c r="F125" s="277"/>
      <c r="G125" s="352"/>
      <c r="H125" s="352"/>
      <c r="I125" s="352"/>
      <c r="J125" s="352"/>
      <c r="K125" s="352"/>
      <c r="L125" s="358"/>
      <c r="M125" s="288"/>
      <c r="N125" s="288"/>
      <c r="O125" s="362"/>
      <c r="P125" s="277"/>
      <c r="Q125" s="277"/>
      <c r="R125" s="277"/>
      <c r="S125" s="277"/>
      <c r="T125" s="277"/>
      <c r="U125" s="277"/>
      <c r="V125" s="277"/>
      <c r="W125" s="277"/>
      <c r="X125" s="277"/>
      <c r="Y125" s="2"/>
    </row>
    <row r="126" spans="1:25" s="215" customFormat="1" ht="35.25" customHeight="1" x14ac:dyDescent="0.3">
      <c r="A126" s="214"/>
      <c r="B126" s="266" t="s">
        <v>52</v>
      </c>
      <c r="C126" s="285">
        <v>2020</v>
      </c>
      <c r="D126" s="285">
        <v>2026</v>
      </c>
      <c r="E126" s="273" t="s">
        <v>51</v>
      </c>
      <c r="F126" s="216" t="s">
        <v>36</v>
      </c>
      <c r="G126" s="158">
        <f t="shared" ref="G126:K126" si="38">G127+G128</f>
        <v>10040372.700000001</v>
      </c>
      <c r="H126" s="158">
        <f t="shared" si="38"/>
        <v>1591961.74</v>
      </c>
      <c r="I126" s="158">
        <f t="shared" si="38"/>
        <v>1542693.21</v>
      </c>
      <c r="J126" s="158">
        <f t="shared" si="38"/>
        <v>1474197.26</v>
      </c>
      <c r="K126" s="158">
        <f t="shared" si="38"/>
        <v>1545559.12</v>
      </c>
      <c r="L126" s="158">
        <f>L127+L128</f>
        <v>1366817.04</v>
      </c>
      <c r="M126" s="149">
        <f t="shared" ref="M126" si="39">M127+M128</f>
        <v>1448164.68</v>
      </c>
      <c r="N126" s="149">
        <f>N127+N128</f>
        <v>1070979.6499999999</v>
      </c>
      <c r="O126" s="285" t="s">
        <v>35</v>
      </c>
      <c r="P126" s="265" t="s">
        <v>35</v>
      </c>
      <c r="Q126" s="265" t="s">
        <v>35</v>
      </c>
      <c r="R126" s="265" t="s">
        <v>35</v>
      </c>
      <c r="S126" s="265" t="s">
        <v>35</v>
      </c>
      <c r="T126" s="265" t="s">
        <v>35</v>
      </c>
      <c r="U126" s="265" t="s">
        <v>35</v>
      </c>
      <c r="V126" s="265" t="s">
        <v>35</v>
      </c>
      <c r="W126" s="265" t="s">
        <v>35</v>
      </c>
      <c r="X126" s="265" t="s">
        <v>35</v>
      </c>
      <c r="Y126" s="2"/>
    </row>
    <row r="127" spans="1:25" s="215" customFormat="1" ht="35.25" customHeight="1" x14ac:dyDescent="0.3">
      <c r="A127" s="214"/>
      <c r="B127" s="266"/>
      <c r="C127" s="285"/>
      <c r="D127" s="285"/>
      <c r="E127" s="274"/>
      <c r="F127" s="216" t="s">
        <v>41</v>
      </c>
      <c r="G127" s="158">
        <f>SUM(H127:N127)</f>
        <v>10011927.550000001</v>
      </c>
      <c r="H127" s="158">
        <f t="shared" ref="H127:K127" si="40">H130</f>
        <v>1591961.74</v>
      </c>
      <c r="I127" s="158">
        <f t="shared" si="40"/>
        <v>1514248.06</v>
      </c>
      <c r="J127" s="158">
        <f t="shared" si="40"/>
        <v>1474197.26</v>
      </c>
      <c r="K127" s="158">
        <f t="shared" si="40"/>
        <v>1545559.12</v>
      </c>
      <c r="L127" s="158">
        <f>L130</f>
        <v>1366817.04</v>
      </c>
      <c r="M127" s="156">
        <f t="shared" ref="M127" si="41">M130</f>
        <v>1448164.68</v>
      </c>
      <c r="N127" s="149">
        <f>N130</f>
        <v>1070979.6499999999</v>
      </c>
      <c r="O127" s="285"/>
      <c r="P127" s="265"/>
      <c r="Q127" s="265"/>
      <c r="R127" s="265"/>
      <c r="S127" s="265"/>
      <c r="T127" s="265"/>
      <c r="U127" s="265"/>
      <c r="V127" s="265"/>
      <c r="W127" s="265"/>
      <c r="X127" s="265"/>
      <c r="Y127" s="2"/>
    </row>
    <row r="128" spans="1:25" s="215" customFormat="1" ht="35.25" customHeight="1" x14ac:dyDescent="0.3">
      <c r="A128" s="214"/>
      <c r="B128" s="266"/>
      <c r="C128" s="285"/>
      <c r="D128" s="285"/>
      <c r="E128" s="275"/>
      <c r="F128" s="216" t="s">
        <v>42</v>
      </c>
      <c r="G128" s="158">
        <f>SUM(H128:N128)</f>
        <v>28445.15</v>
      </c>
      <c r="H128" s="159">
        <v>0</v>
      </c>
      <c r="I128" s="159">
        <f>I131</f>
        <v>28445.15</v>
      </c>
      <c r="J128" s="159">
        <f t="shared" ref="J128:N128" si="42">J131</f>
        <v>0</v>
      </c>
      <c r="K128" s="159">
        <f t="shared" si="42"/>
        <v>0</v>
      </c>
      <c r="L128" s="159">
        <f t="shared" si="42"/>
        <v>0</v>
      </c>
      <c r="M128" s="159">
        <f t="shared" si="42"/>
        <v>0</v>
      </c>
      <c r="N128" s="159">
        <f t="shared" si="42"/>
        <v>0</v>
      </c>
      <c r="O128" s="285"/>
      <c r="P128" s="265"/>
      <c r="Q128" s="265"/>
      <c r="R128" s="265"/>
      <c r="S128" s="265"/>
      <c r="T128" s="265"/>
      <c r="U128" s="265"/>
      <c r="V128" s="265"/>
      <c r="W128" s="265"/>
      <c r="X128" s="265"/>
      <c r="Y128" s="2"/>
    </row>
    <row r="129" spans="1:25" s="215" customFormat="1" ht="35.25" customHeight="1" x14ac:dyDescent="0.3">
      <c r="A129" s="214"/>
      <c r="B129" s="266" t="s">
        <v>53</v>
      </c>
      <c r="C129" s="285">
        <v>2020</v>
      </c>
      <c r="D129" s="285">
        <v>2026</v>
      </c>
      <c r="E129" s="273" t="s">
        <v>51</v>
      </c>
      <c r="F129" s="216" t="s">
        <v>36</v>
      </c>
      <c r="G129" s="158">
        <f t="shared" ref="G129:M129" si="43">G130+G131</f>
        <v>10040372.700000001</v>
      </c>
      <c r="H129" s="158">
        <f t="shared" si="43"/>
        <v>1591961.74</v>
      </c>
      <c r="I129" s="158">
        <f t="shared" si="43"/>
        <v>1542693.21</v>
      </c>
      <c r="J129" s="158">
        <f t="shared" si="43"/>
        <v>1474197.26</v>
      </c>
      <c r="K129" s="158">
        <f t="shared" si="43"/>
        <v>1545559.12</v>
      </c>
      <c r="L129" s="158">
        <f t="shared" si="43"/>
        <v>1366817.04</v>
      </c>
      <c r="M129" s="149">
        <f t="shared" si="43"/>
        <v>1448164.68</v>
      </c>
      <c r="N129" s="149">
        <f>N130+N131</f>
        <v>1070979.6499999999</v>
      </c>
      <c r="O129" s="285" t="s">
        <v>82</v>
      </c>
      <c r="P129" s="265" t="s">
        <v>77</v>
      </c>
      <c r="Q129" s="265">
        <f>SUM(R129:X131)</f>
        <v>21</v>
      </c>
      <c r="R129" s="265">
        <v>3</v>
      </c>
      <c r="S129" s="265">
        <v>3</v>
      </c>
      <c r="T129" s="265">
        <v>3</v>
      </c>
      <c r="U129" s="265">
        <v>3</v>
      </c>
      <c r="V129" s="265">
        <v>3</v>
      </c>
      <c r="W129" s="265">
        <v>3</v>
      </c>
      <c r="X129" s="265">
        <v>3</v>
      </c>
      <c r="Y129" s="2"/>
    </row>
    <row r="130" spans="1:25" s="215" customFormat="1" ht="35.25" customHeight="1" x14ac:dyDescent="0.3">
      <c r="A130" s="214"/>
      <c r="B130" s="266"/>
      <c r="C130" s="285"/>
      <c r="D130" s="285"/>
      <c r="E130" s="274"/>
      <c r="F130" s="216" t="s">
        <v>41</v>
      </c>
      <c r="G130" s="158">
        <f>SUM(H130:N130)</f>
        <v>10011927.550000001</v>
      </c>
      <c r="H130" s="158">
        <v>1591961.74</v>
      </c>
      <c r="I130" s="158">
        <v>1514248.06</v>
      </c>
      <c r="J130" s="158">
        <v>1474197.26</v>
      </c>
      <c r="K130" s="158">
        <v>1545559.12</v>
      </c>
      <c r="L130" s="158">
        <v>1366817.04</v>
      </c>
      <c r="M130" s="158">
        <v>1448164.68</v>
      </c>
      <c r="N130" s="158">
        <v>1070979.6499999999</v>
      </c>
      <c r="O130" s="285"/>
      <c r="P130" s="265"/>
      <c r="Q130" s="265"/>
      <c r="R130" s="265"/>
      <c r="S130" s="265"/>
      <c r="T130" s="265"/>
      <c r="U130" s="265"/>
      <c r="V130" s="265"/>
      <c r="W130" s="265"/>
      <c r="X130" s="265"/>
      <c r="Y130" s="2"/>
    </row>
    <row r="131" spans="1:25" s="215" customFormat="1" ht="35.25" customHeight="1" x14ac:dyDescent="0.3">
      <c r="A131" s="214"/>
      <c r="B131" s="266"/>
      <c r="C131" s="285"/>
      <c r="D131" s="285"/>
      <c r="E131" s="275"/>
      <c r="F131" s="216" t="s">
        <v>42</v>
      </c>
      <c r="G131" s="158">
        <f>SUM(H131:N131)</f>
        <v>28445.15</v>
      </c>
      <c r="H131" s="159">
        <v>0</v>
      </c>
      <c r="I131" s="159">
        <v>28445.15</v>
      </c>
      <c r="J131" s="159">
        <v>0</v>
      </c>
      <c r="K131" s="159">
        <v>0</v>
      </c>
      <c r="L131" s="148">
        <v>0</v>
      </c>
      <c r="M131" s="148">
        <v>0</v>
      </c>
      <c r="N131" s="148">
        <v>0</v>
      </c>
      <c r="O131" s="285"/>
      <c r="P131" s="265"/>
      <c r="Q131" s="265"/>
      <c r="R131" s="265"/>
      <c r="S131" s="265"/>
      <c r="T131" s="265"/>
      <c r="U131" s="265"/>
      <c r="V131" s="265"/>
      <c r="W131" s="265"/>
      <c r="X131" s="265"/>
      <c r="Y131" s="2"/>
    </row>
    <row r="132" spans="1:25" ht="15.75" customHeight="1" x14ac:dyDescent="0.3">
      <c r="A132" s="337"/>
      <c r="B132" s="266" t="s">
        <v>233</v>
      </c>
      <c r="C132" s="285">
        <v>2020</v>
      </c>
      <c r="D132" s="285">
        <v>2026</v>
      </c>
      <c r="E132" s="273" t="s">
        <v>51</v>
      </c>
      <c r="F132" s="7" t="s">
        <v>36</v>
      </c>
      <c r="G132" s="158">
        <f t="shared" ref="G132:M132" si="44">G133+G134</f>
        <v>33815255.349999994</v>
      </c>
      <c r="H132" s="158">
        <f t="shared" si="44"/>
        <v>0</v>
      </c>
      <c r="I132" s="158">
        <f t="shared" si="44"/>
        <v>0</v>
      </c>
      <c r="J132" s="158">
        <f t="shared" si="44"/>
        <v>28925611.739999998</v>
      </c>
      <c r="K132" s="158">
        <f t="shared" si="44"/>
        <v>4889643.6099999994</v>
      </c>
      <c r="L132" s="158">
        <f>L133+L134</f>
        <v>0</v>
      </c>
      <c r="M132" s="149">
        <f t="shared" si="44"/>
        <v>0</v>
      </c>
      <c r="N132" s="149">
        <f>N133+N134</f>
        <v>0</v>
      </c>
      <c r="O132" s="285" t="s">
        <v>35</v>
      </c>
      <c r="P132" s="265" t="s">
        <v>35</v>
      </c>
      <c r="Q132" s="265" t="s">
        <v>35</v>
      </c>
      <c r="R132" s="265" t="s">
        <v>35</v>
      </c>
      <c r="S132" s="265" t="s">
        <v>35</v>
      </c>
      <c r="T132" s="265" t="s">
        <v>35</v>
      </c>
      <c r="U132" s="265" t="s">
        <v>35</v>
      </c>
      <c r="V132" s="265" t="s">
        <v>35</v>
      </c>
      <c r="W132" s="265" t="s">
        <v>35</v>
      </c>
      <c r="X132" s="265" t="s">
        <v>35</v>
      </c>
      <c r="Y132" s="2"/>
    </row>
    <row r="133" spans="1:25" ht="68.25" customHeight="1" x14ac:dyDescent="0.3">
      <c r="A133" s="337"/>
      <c r="B133" s="266"/>
      <c r="C133" s="285"/>
      <c r="D133" s="285"/>
      <c r="E133" s="274"/>
      <c r="F133" s="7" t="s">
        <v>41</v>
      </c>
      <c r="G133" s="158">
        <f>SUM(H133:N133)</f>
        <v>33815255.349999994</v>
      </c>
      <c r="H133" s="158">
        <f>H157+H136+H139+H142+H145+H148+H151+H154</f>
        <v>0</v>
      </c>
      <c r="I133" s="158">
        <f t="shared" ref="I133:N133" si="45">I157+I136+I139+I142+I145+I148+I151+I154</f>
        <v>0</v>
      </c>
      <c r="J133" s="158">
        <f t="shared" si="45"/>
        <v>28925611.739999998</v>
      </c>
      <c r="K133" s="158">
        <f t="shared" si="45"/>
        <v>4889643.6099999994</v>
      </c>
      <c r="L133" s="158">
        <f t="shared" si="45"/>
        <v>0</v>
      </c>
      <c r="M133" s="158">
        <f t="shared" si="45"/>
        <v>0</v>
      </c>
      <c r="N133" s="158">
        <f t="shared" si="45"/>
        <v>0</v>
      </c>
      <c r="O133" s="285"/>
      <c r="P133" s="265"/>
      <c r="Q133" s="265"/>
      <c r="R133" s="265"/>
      <c r="S133" s="265"/>
      <c r="T133" s="265"/>
      <c r="U133" s="265"/>
      <c r="V133" s="265"/>
      <c r="W133" s="265"/>
      <c r="X133" s="265"/>
      <c r="Y133" s="2"/>
    </row>
    <row r="134" spans="1:25" ht="46.8" x14ac:dyDescent="0.3">
      <c r="A134" s="337"/>
      <c r="B134" s="266"/>
      <c r="C134" s="285"/>
      <c r="D134" s="285"/>
      <c r="E134" s="275"/>
      <c r="F134" s="7" t="s">
        <v>42</v>
      </c>
      <c r="G134" s="158">
        <f>SUM(H134:N134)</f>
        <v>0</v>
      </c>
      <c r="H134" s="159">
        <f>H137+H140+H143+H146+H149+H152+H155+H158</f>
        <v>0</v>
      </c>
      <c r="I134" s="159">
        <f t="shared" ref="I134:N134" si="46">I137+I140+I143+I146+I149+I152+I155+I158</f>
        <v>0</v>
      </c>
      <c r="J134" s="159">
        <f t="shared" si="46"/>
        <v>0</v>
      </c>
      <c r="K134" s="159">
        <f t="shared" si="46"/>
        <v>0</v>
      </c>
      <c r="L134" s="159">
        <f t="shared" si="46"/>
        <v>0</v>
      </c>
      <c r="M134" s="159">
        <f t="shared" si="46"/>
        <v>0</v>
      </c>
      <c r="N134" s="159">
        <f t="shared" si="46"/>
        <v>0</v>
      </c>
      <c r="O134" s="285"/>
      <c r="P134" s="265"/>
      <c r="Q134" s="265"/>
      <c r="R134" s="265"/>
      <c r="S134" s="265"/>
      <c r="T134" s="265"/>
      <c r="U134" s="265"/>
      <c r="V134" s="265"/>
      <c r="W134" s="265"/>
      <c r="X134" s="265"/>
      <c r="Y134" s="2"/>
    </row>
    <row r="135" spans="1:25" s="215" customFormat="1" ht="31.2" x14ac:dyDescent="0.3">
      <c r="A135" s="216"/>
      <c r="B135" s="266" t="s">
        <v>234</v>
      </c>
      <c r="C135" s="285">
        <v>2022</v>
      </c>
      <c r="D135" s="285">
        <v>2026</v>
      </c>
      <c r="E135" s="273" t="s">
        <v>51</v>
      </c>
      <c r="F135" s="216" t="s">
        <v>36</v>
      </c>
      <c r="G135" s="158">
        <f t="shared" ref="G135:M135" si="47">G136+G137</f>
        <v>21150414.890000001</v>
      </c>
      <c r="H135" s="158">
        <f t="shared" si="47"/>
        <v>0</v>
      </c>
      <c r="I135" s="158">
        <f t="shared" si="47"/>
        <v>0</v>
      </c>
      <c r="J135" s="158">
        <f t="shared" si="47"/>
        <v>16424085.380000001</v>
      </c>
      <c r="K135" s="158">
        <f t="shared" si="47"/>
        <v>4726329.51</v>
      </c>
      <c r="L135" s="158">
        <f t="shared" si="47"/>
        <v>0</v>
      </c>
      <c r="M135" s="149">
        <f t="shared" si="47"/>
        <v>0</v>
      </c>
      <c r="N135" s="149">
        <f>N136+N137</f>
        <v>0</v>
      </c>
      <c r="O135" s="285" t="s">
        <v>242</v>
      </c>
      <c r="P135" s="265" t="s">
        <v>241</v>
      </c>
      <c r="Q135" s="265">
        <v>100</v>
      </c>
      <c r="R135" s="265"/>
      <c r="S135" s="265"/>
      <c r="T135" s="265">
        <v>100</v>
      </c>
      <c r="U135" s="265">
        <v>100</v>
      </c>
      <c r="V135" s="265"/>
      <c r="W135" s="265"/>
      <c r="X135" s="265"/>
      <c r="Y135" s="2"/>
    </row>
    <row r="136" spans="1:25" s="215" customFormat="1" ht="62.4" x14ac:dyDescent="0.3">
      <c r="A136" s="216"/>
      <c r="B136" s="266"/>
      <c r="C136" s="285"/>
      <c r="D136" s="285"/>
      <c r="E136" s="274"/>
      <c r="F136" s="216" t="s">
        <v>41</v>
      </c>
      <c r="G136" s="158">
        <f>SUM(H136:N136)</f>
        <v>21150414.890000001</v>
      </c>
      <c r="H136" s="158">
        <v>0</v>
      </c>
      <c r="I136" s="158">
        <v>0</v>
      </c>
      <c r="J136" s="158">
        <v>16424085.380000001</v>
      </c>
      <c r="K136" s="158">
        <v>4726329.51</v>
      </c>
      <c r="L136" s="158">
        <v>0</v>
      </c>
      <c r="M136" s="158">
        <v>0</v>
      </c>
      <c r="N136" s="158">
        <v>0</v>
      </c>
      <c r="O136" s="285"/>
      <c r="P136" s="265"/>
      <c r="Q136" s="265"/>
      <c r="R136" s="265"/>
      <c r="S136" s="265"/>
      <c r="T136" s="265"/>
      <c r="U136" s="265"/>
      <c r="V136" s="265"/>
      <c r="W136" s="265"/>
      <c r="X136" s="265"/>
      <c r="Y136" s="2"/>
    </row>
    <row r="137" spans="1:25" s="215" customFormat="1" ht="46.8" x14ac:dyDescent="0.3">
      <c r="A137" s="216"/>
      <c r="B137" s="266"/>
      <c r="C137" s="285"/>
      <c r="D137" s="285"/>
      <c r="E137" s="275"/>
      <c r="F137" s="216" t="s">
        <v>42</v>
      </c>
      <c r="G137" s="158">
        <f>SUM(H137:N137)</f>
        <v>0</v>
      </c>
      <c r="H137" s="159">
        <v>0</v>
      </c>
      <c r="I137" s="159">
        <v>0</v>
      </c>
      <c r="J137" s="159">
        <v>0</v>
      </c>
      <c r="K137" s="159">
        <v>0</v>
      </c>
      <c r="L137" s="148">
        <v>0</v>
      </c>
      <c r="M137" s="148">
        <v>0</v>
      </c>
      <c r="N137" s="148">
        <v>0</v>
      </c>
      <c r="O137" s="285"/>
      <c r="P137" s="265"/>
      <c r="Q137" s="265"/>
      <c r="R137" s="265"/>
      <c r="S137" s="265"/>
      <c r="T137" s="265"/>
      <c r="U137" s="265"/>
      <c r="V137" s="265"/>
      <c r="W137" s="265"/>
      <c r="X137" s="265"/>
      <c r="Y137" s="2"/>
    </row>
    <row r="138" spans="1:25" s="215" customFormat="1" ht="31.2" customHeight="1" x14ac:dyDescent="0.3">
      <c r="A138" s="216"/>
      <c r="B138" s="266" t="s">
        <v>235</v>
      </c>
      <c r="C138" s="285">
        <v>2022</v>
      </c>
      <c r="D138" s="285">
        <v>2026</v>
      </c>
      <c r="E138" s="273" t="s">
        <v>51</v>
      </c>
      <c r="F138" s="216" t="s">
        <v>36</v>
      </c>
      <c r="G138" s="158">
        <f t="shared" ref="G138:M138" si="48">G139+G140</f>
        <v>10292805.65</v>
      </c>
      <c r="H138" s="158">
        <f t="shared" si="48"/>
        <v>0</v>
      </c>
      <c r="I138" s="158">
        <f t="shared" si="48"/>
        <v>0</v>
      </c>
      <c r="J138" s="158">
        <f t="shared" si="48"/>
        <v>10129491.550000001</v>
      </c>
      <c r="K138" s="158">
        <f t="shared" si="48"/>
        <v>163314.1</v>
      </c>
      <c r="L138" s="158">
        <f t="shared" si="48"/>
        <v>0</v>
      </c>
      <c r="M138" s="149">
        <f t="shared" si="48"/>
        <v>0</v>
      </c>
      <c r="N138" s="149">
        <f>N139+N140</f>
        <v>0</v>
      </c>
      <c r="O138" s="285" t="s">
        <v>242</v>
      </c>
      <c r="P138" s="265" t="s">
        <v>241</v>
      </c>
      <c r="Q138" s="265">
        <v>100</v>
      </c>
      <c r="R138" s="265"/>
      <c r="S138" s="265"/>
      <c r="T138" s="265">
        <v>100</v>
      </c>
      <c r="U138" s="265">
        <v>100</v>
      </c>
      <c r="V138" s="265"/>
      <c r="W138" s="265"/>
      <c r="X138" s="265"/>
      <c r="Y138" s="2"/>
    </row>
    <row r="139" spans="1:25" s="215" customFormat="1" ht="62.4" x14ac:dyDescent="0.3">
      <c r="A139" s="216"/>
      <c r="B139" s="266"/>
      <c r="C139" s="285"/>
      <c r="D139" s="285"/>
      <c r="E139" s="274"/>
      <c r="F139" s="216" t="s">
        <v>41</v>
      </c>
      <c r="G139" s="158">
        <f>SUM(H139:N139)</f>
        <v>10292805.65</v>
      </c>
      <c r="H139" s="158">
        <v>0</v>
      </c>
      <c r="I139" s="158">
        <v>0</v>
      </c>
      <c r="J139" s="158">
        <v>10129491.550000001</v>
      </c>
      <c r="K139" s="158">
        <v>163314.1</v>
      </c>
      <c r="L139" s="158">
        <v>0</v>
      </c>
      <c r="M139" s="158">
        <v>0</v>
      </c>
      <c r="N139" s="158">
        <v>0</v>
      </c>
      <c r="O139" s="285"/>
      <c r="P139" s="265"/>
      <c r="Q139" s="265"/>
      <c r="R139" s="265"/>
      <c r="S139" s="265"/>
      <c r="T139" s="265"/>
      <c r="U139" s="265"/>
      <c r="V139" s="265"/>
      <c r="W139" s="265"/>
      <c r="X139" s="265"/>
      <c r="Y139" s="2"/>
    </row>
    <row r="140" spans="1:25" s="215" customFormat="1" ht="46.8" x14ac:dyDescent="0.3">
      <c r="A140" s="216"/>
      <c r="B140" s="266"/>
      <c r="C140" s="285"/>
      <c r="D140" s="285"/>
      <c r="E140" s="275"/>
      <c r="F140" s="216" t="s">
        <v>42</v>
      </c>
      <c r="G140" s="158">
        <f>SUM(H140:N140)</f>
        <v>0</v>
      </c>
      <c r="H140" s="159">
        <v>0</v>
      </c>
      <c r="I140" s="159">
        <v>0</v>
      </c>
      <c r="J140" s="159">
        <v>0</v>
      </c>
      <c r="K140" s="159">
        <v>0</v>
      </c>
      <c r="L140" s="148">
        <v>0</v>
      </c>
      <c r="M140" s="148">
        <v>0</v>
      </c>
      <c r="N140" s="148">
        <v>0</v>
      </c>
      <c r="O140" s="285"/>
      <c r="P140" s="265"/>
      <c r="Q140" s="265"/>
      <c r="R140" s="265"/>
      <c r="S140" s="265"/>
      <c r="T140" s="265"/>
      <c r="U140" s="265"/>
      <c r="V140" s="265"/>
      <c r="W140" s="265"/>
      <c r="X140" s="265"/>
      <c r="Y140" s="2"/>
    </row>
    <row r="141" spans="1:25" s="215" customFormat="1" ht="31.2" customHeight="1" x14ac:dyDescent="0.3">
      <c r="A141" s="216"/>
      <c r="B141" s="266" t="s">
        <v>236</v>
      </c>
      <c r="C141" s="285">
        <v>2022</v>
      </c>
      <c r="D141" s="285">
        <v>2026</v>
      </c>
      <c r="E141" s="273" t="s">
        <v>51</v>
      </c>
      <c r="F141" s="216" t="s">
        <v>36</v>
      </c>
      <c r="G141" s="158">
        <f t="shared" ref="G141:M141" si="49">G142+G143</f>
        <v>1641034.81</v>
      </c>
      <c r="H141" s="158">
        <f t="shared" si="49"/>
        <v>0</v>
      </c>
      <c r="I141" s="158">
        <f t="shared" si="49"/>
        <v>0</v>
      </c>
      <c r="J141" s="158">
        <f t="shared" si="49"/>
        <v>1641034.81</v>
      </c>
      <c r="K141" s="158">
        <f t="shared" si="49"/>
        <v>0</v>
      </c>
      <c r="L141" s="158">
        <f t="shared" si="49"/>
        <v>0</v>
      </c>
      <c r="M141" s="149">
        <f t="shared" si="49"/>
        <v>0</v>
      </c>
      <c r="N141" s="149">
        <f>N142+N143</f>
        <v>0</v>
      </c>
      <c r="O141" s="285" t="s">
        <v>242</v>
      </c>
      <c r="P141" s="265" t="s">
        <v>241</v>
      </c>
      <c r="Q141" s="265">
        <v>100</v>
      </c>
      <c r="R141" s="265"/>
      <c r="S141" s="265"/>
      <c r="T141" s="265">
        <v>100</v>
      </c>
      <c r="U141" s="265"/>
      <c r="V141" s="265"/>
      <c r="W141" s="265"/>
      <c r="X141" s="265"/>
      <c r="Y141" s="2"/>
    </row>
    <row r="142" spans="1:25" s="215" customFormat="1" ht="62.4" x14ac:dyDescent="0.3">
      <c r="A142" s="216"/>
      <c r="B142" s="266"/>
      <c r="C142" s="285"/>
      <c r="D142" s="285"/>
      <c r="E142" s="274"/>
      <c r="F142" s="216" t="s">
        <v>41</v>
      </c>
      <c r="G142" s="158">
        <f>SUM(H142:N142)</f>
        <v>1641034.81</v>
      </c>
      <c r="H142" s="158">
        <v>0</v>
      </c>
      <c r="I142" s="158">
        <v>0</v>
      </c>
      <c r="J142" s="158">
        <v>1641034.81</v>
      </c>
      <c r="K142" s="158"/>
      <c r="L142" s="158"/>
      <c r="M142" s="158"/>
      <c r="N142" s="158"/>
      <c r="O142" s="285"/>
      <c r="P142" s="265"/>
      <c r="Q142" s="265"/>
      <c r="R142" s="265"/>
      <c r="S142" s="265"/>
      <c r="T142" s="265"/>
      <c r="U142" s="265"/>
      <c r="V142" s="265"/>
      <c r="W142" s="265"/>
      <c r="X142" s="265"/>
      <c r="Y142" s="2"/>
    </row>
    <row r="143" spans="1:25" s="215" customFormat="1" ht="46.8" x14ac:dyDescent="0.3">
      <c r="A143" s="216"/>
      <c r="B143" s="266"/>
      <c r="C143" s="285"/>
      <c r="D143" s="285"/>
      <c r="E143" s="275"/>
      <c r="F143" s="216" t="s">
        <v>42</v>
      </c>
      <c r="G143" s="158">
        <f>SUM(H143:N143)</f>
        <v>0</v>
      </c>
      <c r="H143" s="159">
        <v>0</v>
      </c>
      <c r="I143" s="159">
        <v>0</v>
      </c>
      <c r="J143" s="159">
        <v>0</v>
      </c>
      <c r="K143" s="159"/>
      <c r="L143" s="148"/>
      <c r="M143" s="148"/>
      <c r="N143" s="148"/>
      <c r="O143" s="285"/>
      <c r="P143" s="265"/>
      <c r="Q143" s="265"/>
      <c r="R143" s="265"/>
      <c r="S143" s="265"/>
      <c r="T143" s="265"/>
      <c r="U143" s="265"/>
      <c r="V143" s="265"/>
      <c r="W143" s="265"/>
      <c r="X143" s="265"/>
      <c r="Y143" s="2"/>
    </row>
    <row r="144" spans="1:25" s="215" customFormat="1" ht="31.2" customHeight="1" x14ac:dyDescent="0.3">
      <c r="A144" s="216"/>
      <c r="B144" s="266" t="s">
        <v>237</v>
      </c>
      <c r="C144" s="285">
        <v>2022</v>
      </c>
      <c r="D144" s="285">
        <v>2026</v>
      </c>
      <c r="E144" s="273" t="s">
        <v>51</v>
      </c>
      <c r="F144" s="216" t="s">
        <v>36</v>
      </c>
      <c r="G144" s="158">
        <f t="shared" ref="G144:M144" si="50">G145+G146</f>
        <v>215000</v>
      </c>
      <c r="H144" s="158">
        <f t="shared" si="50"/>
        <v>0</v>
      </c>
      <c r="I144" s="158">
        <f t="shared" si="50"/>
        <v>0</v>
      </c>
      <c r="J144" s="158">
        <f t="shared" si="50"/>
        <v>215000</v>
      </c>
      <c r="K144" s="158">
        <f t="shared" si="50"/>
        <v>0</v>
      </c>
      <c r="L144" s="158">
        <f t="shared" si="50"/>
        <v>0</v>
      </c>
      <c r="M144" s="149">
        <f t="shared" si="50"/>
        <v>0</v>
      </c>
      <c r="N144" s="149">
        <f>N145+N146</f>
        <v>0</v>
      </c>
      <c r="O144" s="285" t="s">
        <v>242</v>
      </c>
      <c r="P144" s="265" t="s">
        <v>241</v>
      </c>
      <c r="Q144" s="265">
        <v>100</v>
      </c>
      <c r="R144" s="265"/>
      <c r="S144" s="265"/>
      <c r="T144" s="265">
        <v>100</v>
      </c>
      <c r="U144" s="265"/>
      <c r="V144" s="265"/>
      <c r="W144" s="265"/>
      <c r="X144" s="265"/>
      <c r="Y144" s="2"/>
    </row>
    <row r="145" spans="1:25" s="215" customFormat="1" ht="62.4" x14ac:dyDescent="0.3">
      <c r="A145" s="216"/>
      <c r="B145" s="266"/>
      <c r="C145" s="285"/>
      <c r="D145" s="285"/>
      <c r="E145" s="274"/>
      <c r="F145" s="216" t="s">
        <v>41</v>
      </c>
      <c r="G145" s="158">
        <f>SUM(H145:N145)</f>
        <v>215000</v>
      </c>
      <c r="H145" s="158">
        <v>0</v>
      </c>
      <c r="I145" s="158">
        <v>0</v>
      </c>
      <c r="J145" s="158">
        <v>215000</v>
      </c>
      <c r="K145" s="158"/>
      <c r="L145" s="158"/>
      <c r="M145" s="158"/>
      <c r="N145" s="158"/>
      <c r="O145" s="285"/>
      <c r="P145" s="265"/>
      <c r="Q145" s="265"/>
      <c r="R145" s="265"/>
      <c r="S145" s="265"/>
      <c r="T145" s="265"/>
      <c r="U145" s="265"/>
      <c r="V145" s="265"/>
      <c r="W145" s="265"/>
      <c r="X145" s="265"/>
      <c r="Y145" s="2"/>
    </row>
    <row r="146" spans="1:25" s="215" customFormat="1" ht="46.8" x14ac:dyDescent="0.3">
      <c r="A146" s="216"/>
      <c r="B146" s="266"/>
      <c r="C146" s="285"/>
      <c r="D146" s="285"/>
      <c r="E146" s="275"/>
      <c r="F146" s="216" t="s">
        <v>42</v>
      </c>
      <c r="G146" s="158">
        <f>SUM(H146:N146)</f>
        <v>0</v>
      </c>
      <c r="H146" s="159">
        <v>0</v>
      </c>
      <c r="I146" s="159">
        <v>0</v>
      </c>
      <c r="J146" s="159">
        <v>0</v>
      </c>
      <c r="K146" s="159"/>
      <c r="L146" s="148"/>
      <c r="M146" s="148"/>
      <c r="N146" s="148"/>
      <c r="O146" s="285"/>
      <c r="P146" s="265"/>
      <c r="Q146" s="265"/>
      <c r="R146" s="265"/>
      <c r="S146" s="265"/>
      <c r="T146" s="265"/>
      <c r="U146" s="265"/>
      <c r="V146" s="265"/>
      <c r="W146" s="265"/>
      <c r="X146" s="265"/>
      <c r="Y146" s="2"/>
    </row>
    <row r="147" spans="1:25" s="215" customFormat="1" ht="31.2" customHeight="1" x14ac:dyDescent="0.3">
      <c r="A147" s="216"/>
      <c r="B147" s="266" t="s">
        <v>238</v>
      </c>
      <c r="C147" s="285">
        <v>2022</v>
      </c>
      <c r="D147" s="285">
        <v>2026</v>
      </c>
      <c r="E147" s="273" t="s">
        <v>51</v>
      </c>
      <c r="F147" s="216" t="s">
        <v>36</v>
      </c>
      <c r="G147" s="158">
        <f t="shared" ref="G147:M147" si="51">G148+G149</f>
        <v>310000</v>
      </c>
      <c r="H147" s="158">
        <f t="shared" si="51"/>
        <v>0</v>
      </c>
      <c r="I147" s="158">
        <f t="shared" si="51"/>
        <v>0</v>
      </c>
      <c r="J147" s="158">
        <f t="shared" si="51"/>
        <v>310000</v>
      </c>
      <c r="K147" s="158">
        <f t="shared" si="51"/>
        <v>0</v>
      </c>
      <c r="L147" s="158">
        <f t="shared" si="51"/>
        <v>0</v>
      </c>
      <c r="M147" s="149">
        <f t="shared" si="51"/>
        <v>0</v>
      </c>
      <c r="N147" s="149">
        <f>N148+N149</f>
        <v>0</v>
      </c>
      <c r="O147" s="285" t="s">
        <v>242</v>
      </c>
      <c r="P147" s="265" t="s">
        <v>241</v>
      </c>
      <c r="Q147" s="265">
        <v>100</v>
      </c>
      <c r="R147" s="265"/>
      <c r="S147" s="265"/>
      <c r="T147" s="265">
        <v>100</v>
      </c>
      <c r="U147" s="265"/>
      <c r="V147" s="265"/>
      <c r="W147" s="265"/>
      <c r="X147" s="265"/>
      <c r="Y147" s="2"/>
    </row>
    <row r="148" spans="1:25" s="215" customFormat="1" ht="62.4" x14ac:dyDescent="0.3">
      <c r="A148" s="216"/>
      <c r="B148" s="266"/>
      <c r="C148" s="285"/>
      <c r="D148" s="285"/>
      <c r="E148" s="274"/>
      <c r="F148" s="216" t="s">
        <v>41</v>
      </c>
      <c r="G148" s="158">
        <f>SUM(H148:N148)</f>
        <v>310000</v>
      </c>
      <c r="H148" s="158">
        <v>0</v>
      </c>
      <c r="I148" s="158">
        <v>0</v>
      </c>
      <c r="J148" s="158">
        <v>310000</v>
      </c>
      <c r="K148" s="158"/>
      <c r="L148" s="158"/>
      <c r="M148" s="158"/>
      <c r="N148" s="158"/>
      <c r="O148" s="285"/>
      <c r="P148" s="265"/>
      <c r="Q148" s="265"/>
      <c r="R148" s="265"/>
      <c r="S148" s="265"/>
      <c r="T148" s="265"/>
      <c r="U148" s="265"/>
      <c r="V148" s="265"/>
      <c r="W148" s="265"/>
      <c r="X148" s="265"/>
      <c r="Y148" s="2"/>
    </row>
    <row r="149" spans="1:25" s="215" customFormat="1" ht="46.8" x14ac:dyDescent="0.3">
      <c r="A149" s="216"/>
      <c r="B149" s="266"/>
      <c r="C149" s="285"/>
      <c r="D149" s="285"/>
      <c r="E149" s="275"/>
      <c r="F149" s="216" t="s">
        <v>42</v>
      </c>
      <c r="G149" s="158">
        <f>SUM(H149:N149)</f>
        <v>0</v>
      </c>
      <c r="H149" s="159">
        <v>0</v>
      </c>
      <c r="I149" s="159">
        <v>0</v>
      </c>
      <c r="J149" s="159">
        <v>0</v>
      </c>
      <c r="K149" s="159"/>
      <c r="L149" s="148"/>
      <c r="M149" s="148"/>
      <c r="N149" s="148"/>
      <c r="O149" s="285"/>
      <c r="P149" s="265"/>
      <c r="Q149" s="265"/>
      <c r="R149" s="265"/>
      <c r="S149" s="265"/>
      <c r="T149" s="265"/>
      <c r="U149" s="265"/>
      <c r="V149" s="265"/>
      <c r="W149" s="265"/>
      <c r="X149" s="265"/>
      <c r="Y149" s="2"/>
    </row>
    <row r="150" spans="1:25" s="215" customFormat="1" ht="31.2" x14ac:dyDescent="0.3">
      <c r="A150" s="216"/>
      <c r="B150" s="266" t="s">
        <v>239</v>
      </c>
      <c r="C150" s="285">
        <v>2022</v>
      </c>
      <c r="D150" s="285">
        <v>2026</v>
      </c>
      <c r="E150" s="273" t="s">
        <v>51</v>
      </c>
      <c r="F150" s="216" t="s">
        <v>36</v>
      </c>
      <c r="G150" s="158">
        <f t="shared" ref="G150:M150" si="52">G151+G152</f>
        <v>1000</v>
      </c>
      <c r="H150" s="158">
        <f t="shared" si="52"/>
        <v>0</v>
      </c>
      <c r="I150" s="158">
        <f t="shared" si="52"/>
        <v>0</v>
      </c>
      <c r="J150" s="158">
        <f t="shared" si="52"/>
        <v>1000</v>
      </c>
      <c r="K150" s="158">
        <f t="shared" si="52"/>
        <v>0</v>
      </c>
      <c r="L150" s="158">
        <f t="shared" si="52"/>
        <v>0</v>
      </c>
      <c r="M150" s="149">
        <f t="shared" si="52"/>
        <v>0</v>
      </c>
      <c r="N150" s="149">
        <f>N151+N152</f>
        <v>0</v>
      </c>
      <c r="O150" s="285" t="s">
        <v>242</v>
      </c>
      <c r="P150" s="265" t="s">
        <v>241</v>
      </c>
      <c r="Q150" s="265">
        <v>100</v>
      </c>
      <c r="R150" s="265"/>
      <c r="S150" s="265"/>
      <c r="T150" s="265">
        <v>100</v>
      </c>
      <c r="U150" s="265"/>
      <c r="V150" s="265"/>
      <c r="W150" s="265"/>
      <c r="X150" s="265"/>
      <c r="Y150" s="2"/>
    </row>
    <row r="151" spans="1:25" s="215" customFormat="1" ht="62.4" x14ac:dyDescent="0.3">
      <c r="A151" s="216"/>
      <c r="B151" s="266"/>
      <c r="C151" s="285"/>
      <c r="D151" s="285"/>
      <c r="E151" s="274"/>
      <c r="F151" s="216" t="s">
        <v>41</v>
      </c>
      <c r="G151" s="158">
        <f>SUM(H151:N151)</f>
        <v>1000</v>
      </c>
      <c r="H151" s="158">
        <v>0</v>
      </c>
      <c r="I151" s="158">
        <v>0</v>
      </c>
      <c r="J151" s="158">
        <v>1000</v>
      </c>
      <c r="K151" s="158"/>
      <c r="L151" s="158"/>
      <c r="M151" s="158"/>
      <c r="N151" s="158"/>
      <c r="O151" s="285"/>
      <c r="P151" s="265"/>
      <c r="Q151" s="265"/>
      <c r="R151" s="265"/>
      <c r="S151" s="265"/>
      <c r="T151" s="265"/>
      <c r="U151" s="265"/>
      <c r="V151" s="265"/>
      <c r="W151" s="265"/>
      <c r="X151" s="265"/>
      <c r="Y151" s="2"/>
    </row>
    <row r="152" spans="1:25" s="215" customFormat="1" ht="46.8" x14ac:dyDescent="0.3">
      <c r="A152" s="216"/>
      <c r="B152" s="266"/>
      <c r="C152" s="285"/>
      <c r="D152" s="285"/>
      <c r="E152" s="275"/>
      <c r="F152" s="216" t="s">
        <v>42</v>
      </c>
      <c r="G152" s="158">
        <f>SUM(H152:N152)</f>
        <v>0</v>
      </c>
      <c r="H152" s="159">
        <v>0</v>
      </c>
      <c r="I152" s="159">
        <v>0</v>
      </c>
      <c r="J152" s="159">
        <v>0</v>
      </c>
      <c r="K152" s="159"/>
      <c r="L152" s="148"/>
      <c r="M152" s="148"/>
      <c r="N152" s="148"/>
      <c r="O152" s="285"/>
      <c r="P152" s="265"/>
      <c r="Q152" s="265"/>
      <c r="R152" s="265"/>
      <c r="S152" s="265"/>
      <c r="T152" s="265"/>
      <c r="U152" s="265"/>
      <c r="V152" s="265"/>
      <c r="W152" s="265"/>
      <c r="X152" s="265"/>
      <c r="Y152" s="2"/>
    </row>
    <row r="153" spans="1:25" s="215" customFormat="1" ht="31.2" x14ac:dyDescent="0.3">
      <c r="A153" s="216"/>
      <c r="B153" s="266" t="s">
        <v>240</v>
      </c>
      <c r="C153" s="285">
        <v>2022</v>
      </c>
      <c r="D153" s="285">
        <v>2026</v>
      </c>
      <c r="E153" s="273" t="s">
        <v>51</v>
      </c>
      <c r="F153" s="216" t="s">
        <v>36</v>
      </c>
      <c r="G153" s="158">
        <f t="shared" ref="G153:M153" si="53">G154+G155</f>
        <v>150000</v>
      </c>
      <c r="H153" s="158">
        <f t="shared" si="53"/>
        <v>0</v>
      </c>
      <c r="I153" s="158">
        <f t="shared" si="53"/>
        <v>0</v>
      </c>
      <c r="J153" s="158">
        <f t="shared" si="53"/>
        <v>150000</v>
      </c>
      <c r="K153" s="158">
        <f t="shared" si="53"/>
        <v>0</v>
      </c>
      <c r="L153" s="158">
        <f t="shared" si="53"/>
        <v>0</v>
      </c>
      <c r="M153" s="149">
        <f t="shared" si="53"/>
        <v>0</v>
      </c>
      <c r="N153" s="149">
        <f>N154+N155</f>
        <v>0</v>
      </c>
      <c r="O153" s="285" t="s">
        <v>242</v>
      </c>
      <c r="P153" s="265" t="s">
        <v>241</v>
      </c>
      <c r="Q153" s="265">
        <v>100</v>
      </c>
      <c r="R153" s="265"/>
      <c r="S153" s="265"/>
      <c r="T153" s="265">
        <v>100</v>
      </c>
      <c r="U153" s="265"/>
      <c r="V153" s="265"/>
      <c r="W153" s="265"/>
      <c r="X153" s="265"/>
      <c r="Y153" s="2"/>
    </row>
    <row r="154" spans="1:25" s="215" customFormat="1" ht="62.4" x14ac:dyDescent="0.3">
      <c r="A154" s="216"/>
      <c r="B154" s="266"/>
      <c r="C154" s="285"/>
      <c r="D154" s="285"/>
      <c r="E154" s="274"/>
      <c r="F154" s="216" t="s">
        <v>41</v>
      </c>
      <c r="G154" s="158">
        <f>SUM(H154:N154)</f>
        <v>150000</v>
      </c>
      <c r="H154" s="158">
        <v>0</v>
      </c>
      <c r="I154" s="158">
        <v>0</v>
      </c>
      <c r="J154" s="158">
        <v>150000</v>
      </c>
      <c r="K154" s="158"/>
      <c r="L154" s="158"/>
      <c r="M154" s="158"/>
      <c r="N154" s="158"/>
      <c r="O154" s="285"/>
      <c r="P154" s="265"/>
      <c r="Q154" s="265"/>
      <c r="R154" s="265"/>
      <c r="S154" s="265"/>
      <c r="T154" s="265"/>
      <c r="U154" s="265"/>
      <c r="V154" s="265"/>
      <c r="W154" s="265"/>
      <c r="X154" s="265"/>
      <c r="Y154" s="2"/>
    </row>
    <row r="155" spans="1:25" s="215" customFormat="1" ht="46.8" x14ac:dyDescent="0.3">
      <c r="A155" s="216"/>
      <c r="B155" s="266"/>
      <c r="C155" s="285"/>
      <c r="D155" s="285"/>
      <c r="E155" s="275"/>
      <c r="F155" s="216" t="s">
        <v>42</v>
      </c>
      <c r="G155" s="158">
        <f>SUM(H155:N155)</f>
        <v>0</v>
      </c>
      <c r="H155" s="159">
        <v>0</v>
      </c>
      <c r="I155" s="159">
        <v>0</v>
      </c>
      <c r="J155" s="159">
        <v>0</v>
      </c>
      <c r="K155" s="159"/>
      <c r="L155" s="148"/>
      <c r="M155" s="148"/>
      <c r="N155" s="148"/>
      <c r="O155" s="285"/>
      <c r="P155" s="265"/>
      <c r="Q155" s="265"/>
      <c r="R155" s="265"/>
      <c r="S155" s="265"/>
      <c r="T155" s="265"/>
      <c r="U155" s="265"/>
      <c r="V155" s="265"/>
      <c r="W155" s="265"/>
      <c r="X155" s="265"/>
      <c r="Y155" s="2"/>
    </row>
    <row r="156" spans="1:25" ht="15.75" customHeight="1" x14ac:dyDescent="0.3">
      <c r="A156" s="337"/>
      <c r="B156" s="266" t="s">
        <v>249</v>
      </c>
      <c r="C156" s="285">
        <v>2022</v>
      </c>
      <c r="D156" s="285">
        <v>2026</v>
      </c>
      <c r="E156" s="273" t="s">
        <v>51</v>
      </c>
      <c r="F156" s="7" t="s">
        <v>36</v>
      </c>
      <c r="G156" s="158">
        <f t="shared" ref="G156:M156" si="54">G157+G158</f>
        <v>55000</v>
      </c>
      <c r="H156" s="158">
        <f t="shared" si="54"/>
        <v>0</v>
      </c>
      <c r="I156" s="158">
        <f t="shared" si="54"/>
        <v>0</v>
      </c>
      <c r="J156" s="158">
        <f t="shared" si="54"/>
        <v>55000</v>
      </c>
      <c r="K156" s="158">
        <f t="shared" si="54"/>
        <v>0</v>
      </c>
      <c r="L156" s="158">
        <f t="shared" si="54"/>
        <v>0</v>
      </c>
      <c r="M156" s="149">
        <f t="shared" si="54"/>
        <v>0</v>
      </c>
      <c r="N156" s="149">
        <f>N157+N158</f>
        <v>0</v>
      </c>
      <c r="O156" s="285" t="s">
        <v>242</v>
      </c>
      <c r="P156" s="265" t="s">
        <v>241</v>
      </c>
      <c r="Q156" s="265">
        <v>100</v>
      </c>
      <c r="R156" s="265"/>
      <c r="S156" s="265"/>
      <c r="T156" s="265">
        <v>100</v>
      </c>
      <c r="U156" s="265"/>
      <c r="V156" s="265"/>
      <c r="W156" s="265"/>
      <c r="X156" s="265"/>
      <c r="Y156" s="2"/>
    </row>
    <row r="157" spans="1:25" ht="63.75" customHeight="1" x14ac:dyDescent="0.3">
      <c r="A157" s="337"/>
      <c r="B157" s="266"/>
      <c r="C157" s="285"/>
      <c r="D157" s="285"/>
      <c r="E157" s="274"/>
      <c r="F157" s="7" t="s">
        <v>41</v>
      </c>
      <c r="G157" s="158">
        <f>SUM(H157:N157)</f>
        <v>55000</v>
      </c>
      <c r="H157" s="158">
        <v>0</v>
      </c>
      <c r="I157" s="158">
        <v>0</v>
      </c>
      <c r="J157" s="158">
        <v>55000</v>
      </c>
      <c r="K157" s="158"/>
      <c r="L157" s="158"/>
      <c r="M157" s="158"/>
      <c r="N157" s="158"/>
      <c r="O157" s="285"/>
      <c r="P157" s="265"/>
      <c r="Q157" s="265"/>
      <c r="R157" s="265"/>
      <c r="S157" s="265"/>
      <c r="T157" s="265"/>
      <c r="U157" s="265"/>
      <c r="V157" s="265"/>
      <c r="W157" s="265"/>
      <c r="X157" s="265"/>
      <c r="Y157" s="2"/>
    </row>
    <row r="158" spans="1:25" ht="89.4" customHeight="1" x14ac:dyDescent="0.3">
      <c r="A158" s="337"/>
      <c r="B158" s="266"/>
      <c r="C158" s="285"/>
      <c r="D158" s="285"/>
      <c r="E158" s="275"/>
      <c r="F158" s="7" t="s">
        <v>42</v>
      </c>
      <c r="G158" s="158">
        <f>SUM(H158:N158)</f>
        <v>0</v>
      </c>
      <c r="H158" s="159">
        <v>0</v>
      </c>
      <c r="I158" s="159">
        <v>0</v>
      </c>
      <c r="J158" s="159"/>
      <c r="K158" s="159"/>
      <c r="L158" s="148"/>
      <c r="M158" s="148"/>
      <c r="N158" s="148"/>
      <c r="O158" s="285"/>
      <c r="P158" s="265"/>
      <c r="Q158" s="265"/>
      <c r="R158" s="265"/>
      <c r="S158" s="265"/>
      <c r="T158" s="265"/>
      <c r="U158" s="265"/>
      <c r="V158" s="265"/>
      <c r="W158" s="265"/>
      <c r="X158" s="265"/>
      <c r="Y158" s="2"/>
    </row>
    <row r="159" spans="1:25" ht="33" customHeight="1" x14ac:dyDescent="0.3">
      <c r="A159" s="331" t="s">
        <v>54</v>
      </c>
      <c r="B159" s="332"/>
      <c r="C159" s="342"/>
      <c r="D159" s="342"/>
      <c r="E159" s="345"/>
      <c r="F159" s="44" t="s">
        <v>36</v>
      </c>
      <c r="G159" s="160">
        <f t="shared" ref="G159:N159" si="55">G160+G161</f>
        <v>650801877.75</v>
      </c>
      <c r="H159" s="160">
        <f t="shared" si="55"/>
        <v>116328458.2</v>
      </c>
      <c r="I159" s="160">
        <f t="shared" si="55"/>
        <v>106264900.06999999</v>
      </c>
      <c r="J159" s="160">
        <f t="shared" si="55"/>
        <v>127536933.62</v>
      </c>
      <c r="K159" s="160">
        <f t="shared" si="55"/>
        <v>89169868</v>
      </c>
      <c r="L159" s="160">
        <f t="shared" si="55"/>
        <v>75130327.939999998</v>
      </c>
      <c r="M159" s="160">
        <f t="shared" si="55"/>
        <v>78187256.719999999</v>
      </c>
      <c r="N159" s="160">
        <f t="shared" si="55"/>
        <v>58184133.200000003</v>
      </c>
      <c r="O159" s="270"/>
      <c r="P159" s="247"/>
      <c r="Q159" s="247"/>
      <c r="R159" s="247"/>
      <c r="S159" s="247"/>
      <c r="T159" s="247"/>
      <c r="U159" s="247"/>
      <c r="V159" s="247"/>
      <c r="W159" s="247"/>
      <c r="X159" s="247"/>
      <c r="Y159" s="2"/>
    </row>
    <row r="160" spans="1:25" ht="63" customHeight="1" x14ac:dyDescent="0.3">
      <c r="A160" s="333"/>
      <c r="B160" s="334"/>
      <c r="C160" s="343"/>
      <c r="D160" s="343"/>
      <c r="E160" s="346"/>
      <c r="F160" s="44" t="s">
        <v>41</v>
      </c>
      <c r="G160" s="160">
        <f>SUM(H160:N160)</f>
        <v>410290085.37</v>
      </c>
      <c r="H160" s="160">
        <f>H25+H58+H133+H127</f>
        <v>79356207.760000005</v>
      </c>
      <c r="I160" s="160">
        <f t="shared" ref="I160:N160" si="56">I25+I58+I133+I127</f>
        <v>72172053.170000002</v>
      </c>
      <c r="J160" s="160">
        <f t="shared" si="56"/>
        <v>76324672.460000008</v>
      </c>
      <c r="K160" s="160">
        <f t="shared" si="56"/>
        <v>53402676.979999997</v>
      </c>
      <c r="L160" s="160">
        <f t="shared" si="56"/>
        <v>46405516.020000003</v>
      </c>
      <c r="M160" s="160">
        <f t="shared" si="56"/>
        <v>49462116.160000004</v>
      </c>
      <c r="N160" s="160">
        <f t="shared" si="56"/>
        <v>33166842.82</v>
      </c>
      <c r="O160" s="271"/>
      <c r="P160" s="248"/>
      <c r="Q160" s="248"/>
      <c r="R160" s="248"/>
      <c r="S160" s="248"/>
      <c r="T160" s="248"/>
      <c r="U160" s="248"/>
      <c r="V160" s="248"/>
      <c r="W160" s="248"/>
      <c r="X160" s="248"/>
      <c r="Y160" s="2"/>
    </row>
    <row r="161" spans="1:25" ht="46.8" x14ac:dyDescent="0.3">
      <c r="A161" s="335"/>
      <c r="B161" s="336"/>
      <c r="C161" s="344"/>
      <c r="D161" s="344"/>
      <c r="E161" s="347"/>
      <c r="F161" s="44" t="s">
        <v>42</v>
      </c>
      <c r="G161" s="160">
        <f>SUM(H161:N161)</f>
        <v>240511792.38</v>
      </c>
      <c r="H161" s="160">
        <f>H26+H59+H134+H128</f>
        <v>36972250.439999998</v>
      </c>
      <c r="I161" s="160">
        <f t="shared" ref="I161:N161" si="57">I26+I59+I134+I128</f>
        <v>34092846.899999999</v>
      </c>
      <c r="J161" s="160">
        <f t="shared" si="57"/>
        <v>51212261.159999996</v>
      </c>
      <c r="K161" s="160">
        <f t="shared" si="57"/>
        <v>35767191.020000003</v>
      </c>
      <c r="L161" s="160">
        <f t="shared" si="57"/>
        <v>28724811.920000002</v>
      </c>
      <c r="M161" s="160">
        <f t="shared" si="57"/>
        <v>28725140.559999999</v>
      </c>
      <c r="N161" s="160">
        <f t="shared" si="57"/>
        <v>25017290.379999999</v>
      </c>
      <c r="O161" s="272"/>
      <c r="P161" s="249"/>
      <c r="Q161" s="249"/>
      <c r="R161" s="249"/>
      <c r="S161" s="249"/>
      <c r="T161" s="249"/>
      <c r="U161" s="249"/>
      <c r="V161" s="249"/>
      <c r="W161" s="249"/>
      <c r="X161" s="249"/>
      <c r="Y161" s="2"/>
    </row>
    <row r="162" spans="1:25" s="10" customFormat="1" ht="30.75" customHeight="1" x14ac:dyDescent="0.3">
      <c r="A162" s="363" t="s">
        <v>118</v>
      </c>
      <c r="B162" s="364"/>
      <c r="C162" s="306">
        <v>2020</v>
      </c>
      <c r="D162" s="306">
        <v>2026</v>
      </c>
      <c r="E162" s="306" t="s">
        <v>55</v>
      </c>
      <c r="F162" s="306" t="s">
        <v>55</v>
      </c>
      <c r="G162" s="359" t="s">
        <v>55</v>
      </c>
      <c r="H162" s="359" t="s">
        <v>55</v>
      </c>
      <c r="I162" s="359" t="s">
        <v>55</v>
      </c>
      <c r="J162" s="359" t="s">
        <v>55</v>
      </c>
      <c r="K162" s="359" t="s">
        <v>55</v>
      </c>
      <c r="L162" s="161" t="s">
        <v>19</v>
      </c>
      <c r="M162" s="355" t="s">
        <v>55</v>
      </c>
      <c r="N162" s="355" t="s">
        <v>55</v>
      </c>
      <c r="O162" s="282" t="s">
        <v>55</v>
      </c>
      <c r="P162" s="282" t="s">
        <v>55</v>
      </c>
      <c r="Q162" s="282" t="s">
        <v>55</v>
      </c>
      <c r="R162" s="282" t="s">
        <v>55</v>
      </c>
      <c r="S162" s="282" t="s">
        <v>55</v>
      </c>
      <c r="T162" s="282" t="s">
        <v>55</v>
      </c>
      <c r="U162" s="282" t="s">
        <v>55</v>
      </c>
      <c r="V162" s="282" t="s">
        <v>55</v>
      </c>
      <c r="W162" s="282" t="s">
        <v>55</v>
      </c>
      <c r="X162" s="282" t="s">
        <v>55</v>
      </c>
      <c r="Y162" s="9"/>
    </row>
    <row r="163" spans="1:25" s="10" customFormat="1" ht="15.75" customHeight="1" x14ac:dyDescent="0.3">
      <c r="A163" s="365"/>
      <c r="B163" s="366"/>
      <c r="C163" s="307"/>
      <c r="D163" s="307"/>
      <c r="E163" s="307"/>
      <c r="F163" s="276"/>
      <c r="G163" s="351"/>
      <c r="H163" s="351"/>
      <c r="I163" s="351"/>
      <c r="J163" s="351"/>
      <c r="K163" s="351"/>
      <c r="L163" s="162"/>
      <c r="M163" s="287"/>
      <c r="N163" s="287"/>
      <c r="O163" s="276"/>
      <c r="P163" s="276"/>
      <c r="Q163" s="276"/>
      <c r="R163" s="276"/>
      <c r="S163" s="276"/>
      <c r="T163" s="276"/>
      <c r="U163" s="276"/>
      <c r="V163" s="276"/>
      <c r="W163" s="276"/>
      <c r="X163" s="276"/>
      <c r="Y163" s="9"/>
    </row>
    <row r="164" spans="1:25" s="10" customFormat="1" ht="70.5" customHeight="1" x14ac:dyDescent="0.3">
      <c r="A164" s="367"/>
      <c r="B164" s="368"/>
      <c r="C164" s="307"/>
      <c r="D164" s="307"/>
      <c r="E164" s="341"/>
      <c r="F164" s="277"/>
      <c r="G164" s="352"/>
      <c r="H164" s="352"/>
      <c r="I164" s="352"/>
      <c r="J164" s="352"/>
      <c r="K164" s="352"/>
      <c r="L164" s="163"/>
      <c r="M164" s="288"/>
      <c r="N164" s="288"/>
      <c r="O164" s="277"/>
      <c r="P164" s="277"/>
      <c r="Q164" s="277"/>
      <c r="R164" s="277"/>
      <c r="S164" s="277"/>
      <c r="T164" s="277"/>
      <c r="U164" s="277"/>
      <c r="V164" s="277"/>
      <c r="W164" s="277"/>
      <c r="X164" s="277"/>
      <c r="Y164" s="9"/>
    </row>
    <row r="165" spans="1:25" s="10" customFormat="1" ht="35.25" customHeight="1" x14ac:dyDescent="0.3">
      <c r="A165" s="323" t="s">
        <v>83</v>
      </c>
      <c r="B165" s="324"/>
      <c r="C165" s="306">
        <v>2020</v>
      </c>
      <c r="D165" s="306">
        <v>2026</v>
      </c>
      <c r="E165" s="244" t="s">
        <v>55</v>
      </c>
      <c r="F165" s="244" t="s">
        <v>55</v>
      </c>
      <c r="G165" s="348" t="s">
        <v>55</v>
      </c>
      <c r="H165" s="348" t="s">
        <v>55</v>
      </c>
      <c r="I165" s="348" t="s">
        <v>55</v>
      </c>
      <c r="J165" s="348" t="s">
        <v>55</v>
      </c>
      <c r="K165" s="348" t="s">
        <v>55</v>
      </c>
      <c r="L165" s="348" t="s">
        <v>19</v>
      </c>
      <c r="M165" s="348" t="s">
        <v>55</v>
      </c>
      <c r="N165" s="348" t="s">
        <v>55</v>
      </c>
      <c r="O165" s="281" t="s">
        <v>55</v>
      </c>
      <c r="P165" s="281" t="s">
        <v>55</v>
      </c>
      <c r="Q165" s="281" t="s">
        <v>55</v>
      </c>
      <c r="R165" s="281" t="s">
        <v>55</v>
      </c>
      <c r="S165" s="281" t="s">
        <v>55</v>
      </c>
      <c r="T165" s="281" t="s">
        <v>55</v>
      </c>
      <c r="U165" s="281" t="s">
        <v>55</v>
      </c>
      <c r="V165" s="281" t="s">
        <v>55</v>
      </c>
      <c r="W165" s="281" t="s">
        <v>55</v>
      </c>
      <c r="X165" s="282" t="s">
        <v>55</v>
      </c>
      <c r="Y165" s="9"/>
    </row>
    <row r="166" spans="1:25" s="10" customFormat="1" ht="70.5" customHeight="1" x14ac:dyDescent="0.3">
      <c r="A166" s="325"/>
      <c r="B166" s="326"/>
      <c r="C166" s="307"/>
      <c r="D166" s="307"/>
      <c r="E166" s="245"/>
      <c r="F166" s="256"/>
      <c r="G166" s="349"/>
      <c r="H166" s="349"/>
      <c r="I166" s="349"/>
      <c r="J166" s="349"/>
      <c r="K166" s="349"/>
      <c r="L166" s="353"/>
      <c r="M166" s="349"/>
      <c r="N166" s="349"/>
      <c r="O166" s="256"/>
      <c r="P166" s="256"/>
      <c r="Q166" s="256"/>
      <c r="R166" s="256"/>
      <c r="S166" s="256"/>
      <c r="T166" s="256"/>
      <c r="U166" s="256"/>
      <c r="V166" s="256"/>
      <c r="W166" s="256"/>
      <c r="X166" s="276"/>
      <c r="Y166" s="9"/>
    </row>
    <row r="167" spans="1:25" s="10" customFormat="1" ht="120" customHeight="1" x14ac:dyDescent="0.3">
      <c r="A167" s="327"/>
      <c r="B167" s="328"/>
      <c r="C167" s="307"/>
      <c r="D167" s="307"/>
      <c r="E167" s="246"/>
      <c r="F167" s="257"/>
      <c r="G167" s="356"/>
      <c r="H167" s="356"/>
      <c r="I167" s="356"/>
      <c r="J167" s="356"/>
      <c r="K167" s="356"/>
      <c r="L167" s="354"/>
      <c r="M167" s="356"/>
      <c r="N167" s="356"/>
      <c r="O167" s="257"/>
      <c r="P167" s="257"/>
      <c r="Q167" s="257"/>
      <c r="R167" s="257"/>
      <c r="S167" s="257"/>
      <c r="T167" s="257"/>
      <c r="U167" s="257"/>
      <c r="V167" s="257"/>
      <c r="W167" s="257"/>
      <c r="X167" s="277"/>
      <c r="Y167" s="9"/>
    </row>
    <row r="168" spans="1:25" s="10" customFormat="1" ht="37.5" customHeight="1" x14ac:dyDescent="0.3">
      <c r="A168" s="239"/>
      <c r="B168" s="239" t="s">
        <v>133</v>
      </c>
      <c r="C168" s="306">
        <v>2020</v>
      </c>
      <c r="D168" s="306">
        <v>2026</v>
      </c>
      <c r="E168" s="244" t="s">
        <v>55</v>
      </c>
      <c r="F168" s="244" t="s">
        <v>55</v>
      </c>
      <c r="G168" s="348" t="s">
        <v>55</v>
      </c>
      <c r="H168" s="348" t="s">
        <v>55</v>
      </c>
      <c r="I168" s="348" t="s">
        <v>55</v>
      </c>
      <c r="J168" s="348" t="s">
        <v>55</v>
      </c>
      <c r="K168" s="348" t="s">
        <v>55</v>
      </c>
      <c r="L168" s="164" t="s">
        <v>19</v>
      </c>
      <c r="M168" s="348" t="s">
        <v>55</v>
      </c>
      <c r="N168" s="348" t="s">
        <v>55</v>
      </c>
      <c r="O168" s="281" t="s">
        <v>55</v>
      </c>
      <c r="P168" s="281" t="s">
        <v>55</v>
      </c>
      <c r="Q168" s="281" t="s">
        <v>55</v>
      </c>
      <c r="R168" s="281" t="s">
        <v>55</v>
      </c>
      <c r="S168" s="281" t="s">
        <v>55</v>
      </c>
      <c r="T168" s="281" t="s">
        <v>55</v>
      </c>
      <c r="U168" s="281" t="s">
        <v>55</v>
      </c>
      <c r="V168" s="281" t="s">
        <v>55</v>
      </c>
      <c r="W168" s="281" t="s">
        <v>55</v>
      </c>
      <c r="X168" s="282" t="s">
        <v>55</v>
      </c>
      <c r="Y168" s="9"/>
    </row>
    <row r="169" spans="1:25" s="10" customFormat="1" ht="36" hidden="1" customHeight="1" x14ac:dyDescent="0.3">
      <c r="A169" s="240"/>
      <c r="B169" s="240"/>
      <c r="C169" s="307"/>
      <c r="D169" s="307"/>
      <c r="E169" s="245"/>
      <c r="F169" s="245"/>
      <c r="G169" s="353"/>
      <c r="H169" s="353"/>
      <c r="I169" s="353"/>
      <c r="J169" s="349"/>
      <c r="K169" s="349"/>
      <c r="L169" s="165" t="s">
        <v>17</v>
      </c>
      <c r="M169" s="349"/>
      <c r="N169" s="349"/>
      <c r="O169" s="256"/>
      <c r="P169" s="256"/>
      <c r="Q169" s="256"/>
      <c r="R169" s="256"/>
      <c r="S169" s="256"/>
      <c r="T169" s="256"/>
      <c r="U169" s="256"/>
      <c r="V169" s="256"/>
      <c r="W169" s="256"/>
      <c r="X169" s="276"/>
      <c r="Y169" s="9"/>
    </row>
    <row r="170" spans="1:25" ht="34.950000000000003" hidden="1" customHeight="1" x14ac:dyDescent="0.3">
      <c r="A170" s="241"/>
      <c r="B170" s="241"/>
      <c r="C170" s="307"/>
      <c r="D170" s="307"/>
      <c r="E170" s="246"/>
      <c r="F170" s="246"/>
      <c r="G170" s="354"/>
      <c r="H170" s="354"/>
      <c r="I170" s="354"/>
      <c r="J170" s="166"/>
      <c r="K170" s="166"/>
      <c r="L170" s="166" t="s">
        <v>17</v>
      </c>
      <c r="M170" s="166"/>
      <c r="N170" s="166"/>
      <c r="O170" s="14"/>
      <c r="P170" s="14"/>
      <c r="Q170" s="14"/>
      <c r="R170" s="14"/>
      <c r="S170" s="14"/>
      <c r="T170" s="14"/>
      <c r="U170" s="14"/>
      <c r="V170" s="14"/>
      <c r="W170" s="14"/>
      <c r="X170" s="11"/>
      <c r="Y170" s="2"/>
    </row>
    <row r="171" spans="1:25" s="10" customFormat="1" ht="21" customHeight="1" x14ac:dyDescent="0.3">
      <c r="A171" s="243"/>
      <c r="B171" s="243" t="s">
        <v>56</v>
      </c>
      <c r="C171" s="306">
        <v>2020</v>
      </c>
      <c r="D171" s="306">
        <v>2026</v>
      </c>
      <c r="E171" s="243" t="s">
        <v>114</v>
      </c>
      <c r="F171" s="17" t="s">
        <v>36</v>
      </c>
      <c r="G171" s="156">
        <f>G172+G173</f>
        <v>10566267.210000001</v>
      </c>
      <c r="H171" s="156">
        <f>H172+H173</f>
        <v>2398585.29</v>
      </c>
      <c r="I171" s="156">
        <f t="shared" ref="I171:N171" si="58">I172+I173</f>
        <v>2058695.38</v>
      </c>
      <c r="J171" s="156">
        <f t="shared" si="58"/>
        <v>2434019.94</v>
      </c>
      <c r="K171" s="156">
        <f t="shared" si="58"/>
        <v>954483.03</v>
      </c>
      <c r="L171" s="156">
        <f t="shared" si="58"/>
        <v>954483.03</v>
      </c>
      <c r="M171" s="156">
        <f t="shared" si="58"/>
        <v>954483.03</v>
      </c>
      <c r="N171" s="156">
        <f t="shared" si="58"/>
        <v>811517.51</v>
      </c>
      <c r="O171" s="242"/>
      <c r="P171" s="242"/>
      <c r="Q171" s="242"/>
      <c r="R171" s="242"/>
      <c r="S171" s="242"/>
      <c r="T171" s="242"/>
      <c r="U171" s="242"/>
      <c r="V171" s="242"/>
      <c r="W171" s="242"/>
      <c r="X171" s="261"/>
      <c r="Y171" s="9"/>
    </row>
    <row r="172" spans="1:25" s="10" customFormat="1" ht="63" customHeight="1" x14ac:dyDescent="0.3">
      <c r="A172" s="243"/>
      <c r="B172" s="243"/>
      <c r="C172" s="307"/>
      <c r="D172" s="307"/>
      <c r="E172" s="243"/>
      <c r="F172" s="17" t="s">
        <v>41</v>
      </c>
      <c r="G172" s="156">
        <f>SUM(H172:N172)</f>
        <v>3212023.4499999997</v>
      </c>
      <c r="H172" s="156">
        <f>H175+H178+H181+H184+H187+H190+H196+H193</f>
        <v>401079.94</v>
      </c>
      <c r="I172" s="156">
        <f t="shared" ref="I172:N172" si="59">I175+I178+I181+I184+I187+I190+I196+I193</f>
        <v>385769.24</v>
      </c>
      <c r="J172" s="156">
        <f t="shared" si="59"/>
        <v>388063.16000000003</v>
      </c>
      <c r="K172" s="156">
        <f t="shared" si="59"/>
        <v>488000</v>
      </c>
      <c r="L172" s="156">
        <f t="shared" si="59"/>
        <v>488000</v>
      </c>
      <c r="M172" s="156">
        <f t="shared" si="59"/>
        <v>488000</v>
      </c>
      <c r="N172" s="156">
        <f t="shared" si="59"/>
        <v>573111.11</v>
      </c>
      <c r="O172" s="242"/>
      <c r="P172" s="242"/>
      <c r="Q172" s="242"/>
      <c r="R172" s="242"/>
      <c r="S172" s="242"/>
      <c r="T172" s="242"/>
      <c r="U172" s="242"/>
      <c r="V172" s="242"/>
      <c r="W172" s="242"/>
      <c r="X172" s="261"/>
      <c r="Y172" s="9"/>
    </row>
    <row r="173" spans="1:25" s="10" customFormat="1" ht="46.8" x14ac:dyDescent="0.3">
      <c r="A173" s="243"/>
      <c r="B173" s="243"/>
      <c r="C173" s="307"/>
      <c r="D173" s="307"/>
      <c r="E173" s="243"/>
      <c r="F173" s="17" t="s">
        <v>42</v>
      </c>
      <c r="G173" s="156">
        <f>SUM(H173:N173)</f>
        <v>7354243.7600000016</v>
      </c>
      <c r="H173" s="157">
        <f>H176+H179+H182+H185+H188+H191+H197+H194</f>
        <v>1997505.35</v>
      </c>
      <c r="I173" s="157">
        <f t="shared" ref="I173:N173" si="60">I176+I179+I182+I185+I188+I191+I197+I194</f>
        <v>1672926.14</v>
      </c>
      <c r="J173" s="157">
        <f t="shared" si="60"/>
        <v>2045956.78</v>
      </c>
      <c r="K173" s="157">
        <f t="shared" si="60"/>
        <v>466483.03</v>
      </c>
      <c r="L173" s="157">
        <f t="shared" si="60"/>
        <v>466483.03</v>
      </c>
      <c r="M173" s="157">
        <f t="shared" si="60"/>
        <v>466483.03</v>
      </c>
      <c r="N173" s="157">
        <f t="shared" si="60"/>
        <v>238406.39999999999</v>
      </c>
      <c r="O173" s="242"/>
      <c r="P173" s="242"/>
      <c r="Q173" s="242"/>
      <c r="R173" s="242"/>
      <c r="S173" s="242"/>
      <c r="T173" s="242"/>
      <c r="U173" s="242"/>
      <c r="V173" s="242"/>
      <c r="W173" s="242"/>
      <c r="X173" s="261"/>
      <c r="Y173" s="9"/>
    </row>
    <row r="174" spans="1:25" s="10" customFormat="1" ht="15.75" customHeight="1" x14ac:dyDescent="0.3">
      <c r="A174" s="243"/>
      <c r="B174" s="243" t="s">
        <v>11</v>
      </c>
      <c r="C174" s="306">
        <v>2020</v>
      </c>
      <c r="D174" s="306">
        <v>2026</v>
      </c>
      <c r="E174" s="243" t="s">
        <v>114</v>
      </c>
      <c r="F174" s="17" t="s">
        <v>36</v>
      </c>
      <c r="G174" s="156">
        <f>G175+G176</f>
        <v>327432.40000000002</v>
      </c>
      <c r="H174" s="156">
        <f t="shared" ref="H174:N174" si="61">H175+H176</f>
        <v>42930</v>
      </c>
      <c r="I174" s="156">
        <f t="shared" si="61"/>
        <v>44769.24</v>
      </c>
      <c r="J174" s="156">
        <f t="shared" si="61"/>
        <v>47733.16</v>
      </c>
      <c r="K174" s="156">
        <f t="shared" si="61"/>
        <v>48000</v>
      </c>
      <c r="L174" s="156">
        <f t="shared" si="61"/>
        <v>48000</v>
      </c>
      <c r="M174" s="156">
        <f t="shared" si="61"/>
        <v>48000</v>
      </c>
      <c r="N174" s="156">
        <f t="shared" si="61"/>
        <v>48000</v>
      </c>
      <c r="O174" s="242" t="s">
        <v>90</v>
      </c>
      <c r="P174" s="242" t="s">
        <v>91</v>
      </c>
      <c r="Q174" s="242">
        <v>700</v>
      </c>
      <c r="R174" s="242">
        <v>100</v>
      </c>
      <c r="S174" s="242">
        <v>100</v>
      </c>
      <c r="T174" s="242">
        <v>100</v>
      </c>
      <c r="U174" s="242">
        <v>100</v>
      </c>
      <c r="V174" s="242">
        <v>100</v>
      </c>
      <c r="W174" s="242">
        <v>100</v>
      </c>
      <c r="X174" s="265">
        <v>100</v>
      </c>
      <c r="Y174" s="9"/>
    </row>
    <row r="175" spans="1:25" s="10" customFormat="1" ht="63" customHeight="1" x14ac:dyDescent="0.3">
      <c r="A175" s="243"/>
      <c r="B175" s="243"/>
      <c r="C175" s="307"/>
      <c r="D175" s="307"/>
      <c r="E175" s="243"/>
      <c r="F175" s="17" t="s">
        <v>41</v>
      </c>
      <c r="G175" s="156">
        <f>SUM(H175:N175)</f>
        <v>327432.40000000002</v>
      </c>
      <c r="H175" s="156">
        <v>42930</v>
      </c>
      <c r="I175" s="156">
        <v>44769.24</v>
      </c>
      <c r="J175" s="156">
        <v>47733.16</v>
      </c>
      <c r="K175" s="156">
        <v>48000</v>
      </c>
      <c r="L175" s="156">
        <v>48000</v>
      </c>
      <c r="M175" s="156">
        <v>48000</v>
      </c>
      <c r="N175" s="156">
        <v>48000</v>
      </c>
      <c r="O175" s="242"/>
      <c r="P175" s="242"/>
      <c r="Q175" s="242"/>
      <c r="R175" s="242"/>
      <c r="S175" s="242"/>
      <c r="T175" s="242"/>
      <c r="U175" s="242"/>
      <c r="V175" s="242"/>
      <c r="W175" s="242"/>
      <c r="X175" s="265"/>
      <c r="Y175" s="9"/>
    </row>
    <row r="176" spans="1:25" s="10" customFormat="1" ht="36.75" customHeight="1" x14ac:dyDescent="0.3">
      <c r="A176" s="243"/>
      <c r="B176" s="243"/>
      <c r="C176" s="307"/>
      <c r="D176" s="307"/>
      <c r="E176" s="243"/>
      <c r="F176" s="17" t="s">
        <v>42</v>
      </c>
      <c r="G176" s="156">
        <f>SUM(H176:N176)</f>
        <v>0</v>
      </c>
      <c r="H176" s="157">
        <v>0</v>
      </c>
      <c r="I176" s="157">
        <v>0</v>
      </c>
      <c r="J176" s="157">
        <v>0</v>
      </c>
      <c r="K176" s="157">
        <v>0</v>
      </c>
      <c r="L176" s="156">
        <v>0</v>
      </c>
      <c r="M176" s="157">
        <v>0</v>
      </c>
      <c r="N176" s="157">
        <v>0</v>
      </c>
      <c r="O176" s="242"/>
      <c r="P176" s="242"/>
      <c r="Q176" s="242"/>
      <c r="R176" s="242"/>
      <c r="S176" s="242"/>
      <c r="T176" s="242"/>
      <c r="U176" s="242"/>
      <c r="V176" s="242"/>
      <c r="W176" s="242"/>
      <c r="X176" s="265"/>
      <c r="Y176" s="9"/>
    </row>
    <row r="177" spans="1:25" s="10" customFormat="1" ht="15.75" customHeight="1" x14ac:dyDescent="0.3">
      <c r="A177" s="243"/>
      <c r="B177" s="243" t="s">
        <v>12</v>
      </c>
      <c r="C177" s="306">
        <v>2020</v>
      </c>
      <c r="D177" s="306">
        <v>2026</v>
      </c>
      <c r="E177" s="243" t="s">
        <v>114</v>
      </c>
      <c r="F177" s="17" t="s">
        <v>36</v>
      </c>
      <c r="G177" s="156">
        <f t="shared" ref="G177:M177" si="62">G178+G179</f>
        <v>120000</v>
      </c>
      <c r="H177" s="156">
        <f t="shared" si="62"/>
        <v>0</v>
      </c>
      <c r="I177" s="156">
        <f t="shared" si="62"/>
        <v>0</v>
      </c>
      <c r="J177" s="156">
        <f t="shared" si="62"/>
        <v>0</v>
      </c>
      <c r="K177" s="156">
        <f t="shared" si="62"/>
        <v>0</v>
      </c>
      <c r="L177" s="156">
        <f t="shared" si="62"/>
        <v>0</v>
      </c>
      <c r="M177" s="156">
        <f t="shared" si="62"/>
        <v>0</v>
      </c>
      <c r="N177" s="156">
        <f>N178+N179</f>
        <v>120000</v>
      </c>
      <c r="O177" s="242" t="s">
        <v>88</v>
      </c>
      <c r="P177" s="242" t="s">
        <v>89</v>
      </c>
      <c r="Q177" s="242">
        <f>SUM(R177:X179)</f>
        <v>550</v>
      </c>
      <c r="R177" s="242"/>
      <c r="S177" s="242"/>
      <c r="T177" s="242"/>
      <c r="U177" s="242"/>
      <c r="V177" s="242"/>
      <c r="W177" s="242"/>
      <c r="X177" s="265">
        <v>550</v>
      </c>
      <c r="Y177" s="9"/>
    </row>
    <row r="178" spans="1:25" s="10" customFormat="1" ht="63" customHeight="1" x14ac:dyDescent="0.3">
      <c r="A178" s="243"/>
      <c r="B178" s="243"/>
      <c r="C178" s="307"/>
      <c r="D178" s="307"/>
      <c r="E178" s="243"/>
      <c r="F178" s="17" t="s">
        <v>41</v>
      </c>
      <c r="G178" s="156">
        <f>SUM(H178:N178)</f>
        <v>120000</v>
      </c>
      <c r="H178" s="156">
        <v>0</v>
      </c>
      <c r="I178" s="156">
        <v>0</v>
      </c>
      <c r="J178" s="156">
        <v>0</v>
      </c>
      <c r="K178" s="156">
        <v>0</v>
      </c>
      <c r="L178" s="156">
        <v>0</v>
      </c>
      <c r="M178" s="156">
        <v>0</v>
      </c>
      <c r="N178" s="156">
        <v>120000</v>
      </c>
      <c r="O178" s="242"/>
      <c r="P178" s="242"/>
      <c r="Q178" s="242"/>
      <c r="R178" s="242"/>
      <c r="S178" s="242"/>
      <c r="T178" s="242"/>
      <c r="U178" s="242"/>
      <c r="V178" s="242"/>
      <c r="W178" s="242"/>
      <c r="X178" s="265"/>
      <c r="Y178" s="9"/>
    </row>
    <row r="179" spans="1:25" s="10" customFormat="1" ht="46.8" x14ac:dyDescent="0.3">
      <c r="A179" s="243"/>
      <c r="B179" s="243"/>
      <c r="C179" s="307"/>
      <c r="D179" s="307"/>
      <c r="E179" s="243"/>
      <c r="F179" s="17" t="s">
        <v>42</v>
      </c>
      <c r="G179" s="156">
        <f>SUM(H179:N179)</f>
        <v>0</v>
      </c>
      <c r="H179" s="157">
        <v>0</v>
      </c>
      <c r="I179" s="157">
        <v>0</v>
      </c>
      <c r="J179" s="157">
        <v>0</v>
      </c>
      <c r="K179" s="157">
        <v>0</v>
      </c>
      <c r="L179" s="156">
        <v>0</v>
      </c>
      <c r="M179" s="157">
        <v>0</v>
      </c>
      <c r="N179" s="157">
        <v>0</v>
      </c>
      <c r="O179" s="242"/>
      <c r="P179" s="242"/>
      <c r="Q179" s="242"/>
      <c r="R179" s="242"/>
      <c r="S179" s="242"/>
      <c r="T179" s="242"/>
      <c r="U179" s="242"/>
      <c r="V179" s="242"/>
      <c r="W179" s="242"/>
      <c r="X179" s="265"/>
      <c r="Y179" s="9"/>
    </row>
    <row r="180" spans="1:25" s="10" customFormat="1" ht="21" customHeight="1" x14ac:dyDescent="0.3">
      <c r="A180" s="239"/>
      <c r="B180" s="243" t="s">
        <v>137</v>
      </c>
      <c r="C180" s="306">
        <v>2020</v>
      </c>
      <c r="D180" s="306">
        <v>2026</v>
      </c>
      <c r="E180" s="243" t="s">
        <v>114</v>
      </c>
      <c r="F180" s="17" t="s">
        <v>36</v>
      </c>
      <c r="G180" s="157">
        <f t="shared" ref="G180:N180" si="63">G181+G182</f>
        <v>1759111.1099999999</v>
      </c>
      <c r="H180" s="157">
        <f t="shared" si="63"/>
        <v>24000</v>
      </c>
      <c r="I180" s="157">
        <f t="shared" si="63"/>
        <v>21000</v>
      </c>
      <c r="J180" s="157">
        <f t="shared" si="63"/>
        <v>18000</v>
      </c>
      <c r="K180" s="157">
        <f t="shared" si="63"/>
        <v>420000</v>
      </c>
      <c r="L180" s="157">
        <f t="shared" si="63"/>
        <v>440000</v>
      </c>
      <c r="M180" s="157">
        <f t="shared" si="63"/>
        <v>440000</v>
      </c>
      <c r="N180" s="157">
        <f t="shared" si="63"/>
        <v>396111.11</v>
      </c>
      <c r="O180" s="244" t="s">
        <v>94</v>
      </c>
      <c r="P180" s="244" t="s">
        <v>91</v>
      </c>
      <c r="Q180" s="242">
        <v>14</v>
      </c>
      <c r="R180" s="244">
        <v>2</v>
      </c>
      <c r="S180" s="244">
        <v>2</v>
      </c>
      <c r="T180" s="244">
        <v>2</v>
      </c>
      <c r="U180" s="244">
        <v>2</v>
      </c>
      <c r="V180" s="244">
        <v>2</v>
      </c>
      <c r="W180" s="244">
        <v>2</v>
      </c>
      <c r="X180" s="247">
        <v>2</v>
      </c>
      <c r="Y180" s="9"/>
    </row>
    <row r="181" spans="1:25" s="10" customFormat="1" ht="63" customHeight="1" x14ac:dyDescent="0.3">
      <c r="A181" s="240"/>
      <c r="B181" s="243"/>
      <c r="C181" s="307"/>
      <c r="D181" s="307"/>
      <c r="E181" s="243"/>
      <c r="F181" s="17" t="s">
        <v>41</v>
      </c>
      <c r="G181" s="157">
        <f>SUM(H181:N181)</f>
        <v>1759111.1099999999</v>
      </c>
      <c r="H181" s="157">
        <v>24000</v>
      </c>
      <c r="I181" s="157">
        <v>21000</v>
      </c>
      <c r="J181" s="157">
        <v>18000</v>
      </c>
      <c r="K181" s="157">
        <v>420000</v>
      </c>
      <c r="L181" s="157">
        <v>440000</v>
      </c>
      <c r="M181" s="157">
        <v>440000</v>
      </c>
      <c r="N181" s="157">
        <v>396111.11</v>
      </c>
      <c r="O181" s="245"/>
      <c r="P181" s="245"/>
      <c r="Q181" s="242"/>
      <c r="R181" s="245"/>
      <c r="S181" s="245"/>
      <c r="T181" s="245"/>
      <c r="U181" s="245"/>
      <c r="V181" s="245"/>
      <c r="W181" s="245"/>
      <c r="X181" s="248"/>
      <c r="Y181" s="9"/>
    </row>
    <row r="182" spans="1:25" s="10" customFormat="1" ht="34.5" customHeight="1" x14ac:dyDescent="0.3">
      <c r="A182" s="241"/>
      <c r="B182" s="243"/>
      <c r="C182" s="307"/>
      <c r="D182" s="307"/>
      <c r="E182" s="243"/>
      <c r="F182" s="17" t="s">
        <v>42</v>
      </c>
      <c r="G182" s="157">
        <f>SUM(H182:N182)</f>
        <v>0</v>
      </c>
      <c r="H182" s="157">
        <v>0</v>
      </c>
      <c r="I182" s="157"/>
      <c r="J182" s="157"/>
      <c r="K182" s="157">
        <v>0</v>
      </c>
      <c r="L182" s="157"/>
      <c r="M182" s="157">
        <v>0</v>
      </c>
      <c r="N182" s="157">
        <v>0</v>
      </c>
      <c r="O182" s="246"/>
      <c r="P182" s="246"/>
      <c r="Q182" s="242"/>
      <c r="R182" s="246"/>
      <c r="S182" s="246"/>
      <c r="T182" s="246"/>
      <c r="U182" s="246"/>
      <c r="V182" s="246"/>
      <c r="W182" s="246"/>
      <c r="X182" s="249"/>
      <c r="Y182" s="9"/>
    </row>
    <row r="183" spans="1:25" s="10" customFormat="1" ht="18.75" customHeight="1" x14ac:dyDescent="0.3">
      <c r="A183" s="239"/>
      <c r="B183" s="243" t="s">
        <v>13</v>
      </c>
      <c r="C183" s="306">
        <v>2020</v>
      </c>
      <c r="D183" s="306">
        <v>2026</v>
      </c>
      <c r="E183" s="243" t="s">
        <v>114</v>
      </c>
      <c r="F183" s="17" t="s">
        <v>36</v>
      </c>
      <c r="G183" s="157">
        <f t="shared" ref="G183:N183" si="64">G184+G185</f>
        <v>16254</v>
      </c>
      <c r="H183" s="157">
        <f t="shared" si="64"/>
        <v>16254</v>
      </c>
      <c r="I183" s="157">
        <f t="shared" si="64"/>
        <v>0</v>
      </c>
      <c r="J183" s="157">
        <f t="shared" si="64"/>
        <v>0</v>
      </c>
      <c r="K183" s="157">
        <f t="shared" si="64"/>
        <v>0</v>
      </c>
      <c r="L183" s="157">
        <f t="shared" si="64"/>
        <v>0</v>
      </c>
      <c r="M183" s="157">
        <f t="shared" si="64"/>
        <v>0</v>
      </c>
      <c r="N183" s="157">
        <f t="shared" si="64"/>
        <v>0</v>
      </c>
      <c r="O183" s="244" t="s">
        <v>87</v>
      </c>
      <c r="P183" s="244" t="s">
        <v>135</v>
      </c>
      <c r="Q183" s="242" t="s">
        <v>43</v>
      </c>
      <c r="R183" s="244">
        <v>0.2</v>
      </c>
      <c r="S183" s="244"/>
      <c r="T183" s="244">
        <v>0</v>
      </c>
      <c r="U183" s="244">
        <v>0</v>
      </c>
      <c r="V183" s="244">
        <v>0</v>
      </c>
      <c r="W183" s="244">
        <v>0</v>
      </c>
      <c r="X183" s="247">
        <v>0</v>
      </c>
      <c r="Y183" s="9"/>
    </row>
    <row r="184" spans="1:25" s="10" customFormat="1" ht="47.25" customHeight="1" x14ac:dyDescent="0.3">
      <c r="A184" s="240"/>
      <c r="B184" s="243"/>
      <c r="C184" s="307"/>
      <c r="D184" s="307"/>
      <c r="E184" s="243"/>
      <c r="F184" s="17" t="s">
        <v>41</v>
      </c>
      <c r="G184" s="157">
        <f>SUM(H184:N184)</f>
        <v>0</v>
      </c>
      <c r="H184" s="157">
        <v>0</v>
      </c>
      <c r="I184" s="157">
        <v>0</v>
      </c>
      <c r="J184" s="157">
        <v>0</v>
      </c>
      <c r="K184" s="157">
        <v>0</v>
      </c>
      <c r="L184" s="157">
        <v>0</v>
      </c>
      <c r="M184" s="157">
        <v>0</v>
      </c>
      <c r="N184" s="157">
        <v>0</v>
      </c>
      <c r="O184" s="245"/>
      <c r="P184" s="245"/>
      <c r="Q184" s="242"/>
      <c r="R184" s="245"/>
      <c r="S184" s="245"/>
      <c r="T184" s="245"/>
      <c r="U184" s="245"/>
      <c r="V184" s="245"/>
      <c r="W184" s="245"/>
      <c r="X184" s="248"/>
      <c r="Y184" s="9"/>
    </row>
    <row r="185" spans="1:25" s="10" customFormat="1" ht="50.25" customHeight="1" x14ac:dyDescent="0.3">
      <c r="A185" s="241"/>
      <c r="B185" s="243"/>
      <c r="C185" s="307"/>
      <c r="D185" s="307"/>
      <c r="E185" s="243"/>
      <c r="F185" s="17" t="s">
        <v>42</v>
      </c>
      <c r="G185" s="157">
        <f>SUM(H185:N185)</f>
        <v>16254</v>
      </c>
      <c r="H185" s="157">
        <v>16254</v>
      </c>
      <c r="I185" s="157"/>
      <c r="J185" s="157">
        <v>0</v>
      </c>
      <c r="K185" s="157">
        <v>0</v>
      </c>
      <c r="L185" s="157">
        <v>0</v>
      </c>
      <c r="M185" s="157">
        <v>0</v>
      </c>
      <c r="N185" s="157">
        <v>0</v>
      </c>
      <c r="O185" s="246"/>
      <c r="P185" s="246"/>
      <c r="Q185" s="242"/>
      <c r="R185" s="246"/>
      <c r="S185" s="246"/>
      <c r="T185" s="246"/>
      <c r="U185" s="246"/>
      <c r="V185" s="246"/>
      <c r="W185" s="246"/>
      <c r="X185" s="249"/>
      <c r="Y185" s="9"/>
    </row>
    <row r="186" spans="1:25" s="10" customFormat="1" ht="21.75" customHeight="1" x14ac:dyDescent="0.3">
      <c r="A186" s="239"/>
      <c r="B186" s="239" t="s">
        <v>14</v>
      </c>
      <c r="C186" s="306">
        <v>2020</v>
      </c>
      <c r="D186" s="306">
        <v>2026</v>
      </c>
      <c r="E186" s="243" t="s">
        <v>114</v>
      </c>
      <c r="F186" s="17" t="s">
        <v>36</v>
      </c>
      <c r="G186" s="157">
        <f t="shared" ref="G186:L186" si="65">G187+G188</f>
        <v>5000</v>
      </c>
      <c r="H186" s="157">
        <f t="shared" si="65"/>
        <v>0</v>
      </c>
      <c r="I186" s="157">
        <f t="shared" si="65"/>
        <v>0</v>
      </c>
      <c r="J186" s="157">
        <f t="shared" si="65"/>
        <v>0</v>
      </c>
      <c r="K186" s="157">
        <f t="shared" si="65"/>
        <v>0</v>
      </c>
      <c r="L186" s="157">
        <f t="shared" si="65"/>
        <v>0</v>
      </c>
      <c r="M186" s="157">
        <f>M187+M188</f>
        <v>0</v>
      </c>
      <c r="N186" s="157">
        <f>N187+N188</f>
        <v>5000</v>
      </c>
      <c r="O186" s="244" t="s">
        <v>136</v>
      </c>
      <c r="P186" s="244" t="s">
        <v>93</v>
      </c>
      <c r="Q186" s="244">
        <f>SUM(R186:X188)</f>
        <v>2</v>
      </c>
      <c r="R186" s="244">
        <v>0</v>
      </c>
      <c r="S186" s="244"/>
      <c r="T186" s="244"/>
      <c r="U186" s="244"/>
      <c r="V186" s="244"/>
      <c r="W186" s="244">
        <v>1</v>
      </c>
      <c r="X186" s="306">
        <v>1</v>
      </c>
      <c r="Y186" s="9"/>
    </row>
    <row r="187" spans="1:25" s="10" customFormat="1" ht="46.5" customHeight="1" x14ac:dyDescent="0.3">
      <c r="A187" s="240"/>
      <c r="B187" s="240"/>
      <c r="C187" s="307"/>
      <c r="D187" s="307"/>
      <c r="E187" s="243"/>
      <c r="F187" s="17" t="s">
        <v>41</v>
      </c>
      <c r="G187" s="157">
        <f>SUM(H187:N187)</f>
        <v>5000</v>
      </c>
      <c r="H187" s="157">
        <v>0</v>
      </c>
      <c r="I187" s="157">
        <v>0</v>
      </c>
      <c r="J187" s="157">
        <v>0</v>
      </c>
      <c r="K187" s="157">
        <v>0</v>
      </c>
      <c r="L187" s="157">
        <v>0</v>
      </c>
      <c r="M187" s="157">
        <v>0</v>
      </c>
      <c r="N187" s="157">
        <v>5000</v>
      </c>
      <c r="O187" s="245"/>
      <c r="P187" s="245"/>
      <c r="Q187" s="245"/>
      <c r="R187" s="245"/>
      <c r="S187" s="245"/>
      <c r="T187" s="245"/>
      <c r="U187" s="245"/>
      <c r="V187" s="245"/>
      <c r="W187" s="245"/>
      <c r="X187" s="307"/>
      <c r="Y187" s="9"/>
    </row>
    <row r="188" spans="1:25" s="10" customFormat="1" ht="42.75" customHeight="1" x14ac:dyDescent="0.3">
      <c r="A188" s="241"/>
      <c r="B188" s="241"/>
      <c r="C188" s="307"/>
      <c r="D188" s="307"/>
      <c r="E188" s="243"/>
      <c r="F188" s="17" t="s">
        <v>42</v>
      </c>
      <c r="G188" s="157">
        <f>SUM(H188:N188)</f>
        <v>0</v>
      </c>
      <c r="H188" s="157">
        <v>0</v>
      </c>
      <c r="I188" s="157">
        <v>0</v>
      </c>
      <c r="J188" s="157">
        <v>0</v>
      </c>
      <c r="K188" s="157">
        <v>0</v>
      </c>
      <c r="L188" s="157">
        <v>0</v>
      </c>
      <c r="M188" s="157">
        <v>0</v>
      </c>
      <c r="N188" s="157">
        <v>0</v>
      </c>
      <c r="O188" s="246"/>
      <c r="P188" s="246"/>
      <c r="Q188" s="246"/>
      <c r="R188" s="246"/>
      <c r="S188" s="246"/>
      <c r="T188" s="246"/>
      <c r="U188" s="246"/>
      <c r="V188" s="246"/>
      <c r="W188" s="246"/>
      <c r="X188" s="341"/>
      <c r="Y188" s="9"/>
    </row>
    <row r="189" spans="1:25" s="10" customFormat="1" ht="18" customHeight="1" x14ac:dyDescent="0.3">
      <c r="A189" s="16"/>
      <c r="B189" s="239" t="s">
        <v>15</v>
      </c>
      <c r="C189" s="306">
        <v>2020</v>
      </c>
      <c r="D189" s="306">
        <v>2026</v>
      </c>
      <c r="E189" s="243" t="s">
        <v>114</v>
      </c>
      <c r="F189" s="17" t="s">
        <v>36</v>
      </c>
      <c r="G189" s="157">
        <f t="shared" ref="G189:M189" si="66">G190+G191</f>
        <v>4000</v>
      </c>
      <c r="H189" s="157">
        <f>H190+H191</f>
        <v>0</v>
      </c>
      <c r="I189" s="157">
        <f t="shared" si="66"/>
        <v>0</v>
      </c>
      <c r="J189" s="157">
        <f t="shared" si="66"/>
        <v>0</v>
      </c>
      <c r="K189" s="157">
        <f t="shared" si="66"/>
        <v>0</v>
      </c>
      <c r="L189" s="157">
        <f t="shared" si="66"/>
        <v>0</v>
      </c>
      <c r="M189" s="157">
        <f t="shared" si="66"/>
        <v>0</v>
      </c>
      <c r="N189" s="157">
        <f>N190+N191</f>
        <v>4000</v>
      </c>
      <c r="O189" s="244" t="s">
        <v>92</v>
      </c>
      <c r="P189" s="244" t="s">
        <v>91</v>
      </c>
      <c r="Q189" s="244">
        <v>14</v>
      </c>
      <c r="R189" s="244">
        <v>2</v>
      </c>
      <c r="S189" s="244"/>
      <c r="T189" s="244"/>
      <c r="U189" s="244"/>
      <c r="V189" s="244"/>
      <c r="W189" s="244">
        <v>2</v>
      </c>
      <c r="X189" s="247">
        <v>2</v>
      </c>
      <c r="Y189" s="9"/>
    </row>
    <row r="190" spans="1:25" s="10" customFormat="1" ht="42.75" customHeight="1" x14ac:dyDescent="0.3">
      <c r="A190" s="16"/>
      <c r="B190" s="240"/>
      <c r="C190" s="307"/>
      <c r="D190" s="307"/>
      <c r="E190" s="243"/>
      <c r="F190" s="17" t="s">
        <v>41</v>
      </c>
      <c r="G190" s="157">
        <f>SUM(H190:N190)</f>
        <v>4000</v>
      </c>
      <c r="H190" s="157">
        <v>0</v>
      </c>
      <c r="I190" s="157">
        <v>0</v>
      </c>
      <c r="J190" s="157">
        <v>0</v>
      </c>
      <c r="K190" s="157">
        <v>0</v>
      </c>
      <c r="L190" s="157">
        <v>0</v>
      </c>
      <c r="M190" s="157">
        <v>0</v>
      </c>
      <c r="N190" s="157">
        <v>4000</v>
      </c>
      <c r="O190" s="245"/>
      <c r="P190" s="245"/>
      <c r="Q190" s="245"/>
      <c r="R190" s="245"/>
      <c r="S190" s="245"/>
      <c r="T190" s="245"/>
      <c r="U190" s="245"/>
      <c r="V190" s="245"/>
      <c r="W190" s="245"/>
      <c r="X190" s="248"/>
      <c r="Y190" s="9"/>
    </row>
    <row r="191" spans="1:25" s="10" customFormat="1" ht="117" customHeight="1" x14ac:dyDescent="0.3">
      <c r="A191" s="16"/>
      <c r="B191" s="241"/>
      <c r="C191" s="307"/>
      <c r="D191" s="307"/>
      <c r="E191" s="243"/>
      <c r="F191" s="17" t="s">
        <v>42</v>
      </c>
      <c r="G191" s="157">
        <f>SUM(H191:N191)</f>
        <v>0</v>
      </c>
      <c r="H191" s="157">
        <v>0</v>
      </c>
      <c r="I191" s="157">
        <v>0</v>
      </c>
      <c r="J191" s="157">
        <v>0</v>
      </c>
      <c r="K191" s="157">
        <v>0</v>
      </c>
      <c r="L191" s="157">
        <v>0</v>
      </c>
      <c r="M191" s="157">
        <v>0</v>
      </c>
      <c r="N191" s="157">
        <v>0</v>
      </c>
      <c r="O191" s="246"/>
      <c r="P191" s="246"/>
      <c r="Q191" s="246"/>
      <c r="R191" s="246"/>
      <c r="S191" s="246"/>
      <c r="T191" s="246"/>
      <c r="U191" s="246"/>
      <c r="V191" s="246"/>
      <c r="W191" s="246"/>
      <c r="X191" s="249"/>
      <c r="Y191" s="9"/>
    </row>
    <row r="192" spans="1:25" s="10" customFormat="1" ht="37.950000000000003" customHeight="1" x14ac:dyDescent="0.3">
      <c r="A192" s="245"/>
      <c r="B192" s="239" t="s">
        <v>201</v>
      </c>
      <c r="C192" s="306">
        <v>2020</v>
      </c>
      <c r="D192" s="306">
        <v>2026</v>
      </c>
      <c r="E192" s="243" t="s">
        <v>114</v>
      </c>
      <c r="F192" s="45" t="s">
        <v>36</v>
      </c>
      <c r="G192" s="157">
        <f t="shared" ref="G192:N192" si="67">G193+G194</f>
        <v>2191060.89</v>
      </c>
      <c r="H192" s="157">
        <f t="shared" si="67"/>
        <v>162330.62</v>
      </c>
      <c r="I192" s="157">
        <f t="shared" si="67"/>
        <v>0</v>
      </c>
      <c r="J192" s="157">
        <f t="shared" si="67"/>
        <v>390874.78</v>
      </c>
      <c r="K192" s="157">
        <f t="shared" si="67"/>
        <v>466483.03</v>
      </c>
      <c r="L192" s="157">
        <f t="shared" si="67"/>
        <v>466483.03</v>
      </c>
      <c r="M192" s="157">
        <f t="shared" si="67"/>
        <v>466483.03</v>
      </c>
      <c r="N192" s="157">
        <f t="shared" si="67"/>
        <v>238406.39999999999</v>
      </c>
      <c r="O192" s="244" t="s">
        <v>202</v>
      </c>
      <c r="P192" s="244" t="s">
        <v>110</v>
      </c>
      <c r="Q192" s="244">
        <v>280</v>
      </c>
      <c r="R192" s="244">
        <v>40</v>
      </c>
      <c r="S192" s="244"/>
      <c r="T192" s="244">
        <v>40</v>
      </c>
      <c r="U192" s="244">
        <v>40</v>
      </c>
      <c r="V192" s="244">
        <v>40</v>
      </c>
      <c r="W192" s="244">
        <v>40</v>
      </c>
      <c r="X192" s="247">
        <v>40</v>
      </c>
      <c r="Y192" s="9"/>
    </row>
    <row r="193" spans="1:25" s="10" customFormat="1" ht="37.950000000000003" customHeight="1" x14ac:dyDescent="0.3">
      <c r="A193" s="245"/>
      <c r="B193" s="240"/>
      <c r="C193" s="307"/>
      <c r="D193" s="307"/>
      <c r="E193" s="243"/>
      <c r="F193" s="45" t="s">
        <v>41</v>
      </c>
      <c r="G193" s="157">
        <f>SUM(H193:N193)</f>
        <v>0</v>
      </c>
      <c r="H193" s="157">
        <v>0</v>
      </c>
      <c r="I193" s="157">
        <v>0</v>
      </c>
      <c r="J193" s="157">
        <v>0</v>
      </c>
      <c r="K193" s="157">
        <v>0</v>
      </c>
      <c r="L193" s="157">
        <v>0</v>
      </c>
      <c r="M193" s="157">
        <v>0</v>
      </c>
      <c r="N193" s="157">
        <v>0</v>
      </c>
      <c r="O193" s="245"/>
      <c r="P193" s="245"/>
      <c r="Q193" s="245"/>
      <c r="R193" s="245"/>
      <c r="S193" s="245"/>
      <c r="T193" s="245"/>
      <c r="U193" s="245"/>
      <c r="V193" s="245"/>
      <c r="W193" s="245"/>
      <c r="X193" s="248"/>
      <c r="Y193" s="9"/>
    </row>
    <row r="194" spans="1:25" s="10" customFormat="1" ht="88.2" customHeight="1" x14ac:dyDescent="0.3">
      <c r="A194" s="246"/>
      <c r="B194" s="241"/>
      <c r="C194" s="307"/>
      <c r="D194" s="307"/>
      <c r="E194" s="243"/>
      <c r="F194" s="45" t="s">
        <v>42</v>
      </c>
      <c r="G194" s="157">
        <f>SUM(H194:N194)</f>
        <v>2191060.89</v>
      </c>
      <c r="H194" s="157">
        <v>162330.62</v>
      </c>
      <c r="I194" s="157">
        <v>0</v>
      </c>
      <c r="J194" s="157">
        <v>390874.78</v>
      </c>
      <c r="K194" s="157">
        <v>466483.03</v>
      </c>
      <c r="L194" s="157">
        <v>466483.03</v>
      </c>
      <c r="M194" s="157">
        <v>466483.03</v>
      </c>
      <c r="N194" s="157">
        <v>238406.39999999999</v>
      </c>
      <c r="O194" s="246"/>
      <c r="P194" s="246"/>
      <c r="Q194" s="246"/>
      <c r="R194" s="246"/>
      <c r="S194" s="246"/>
      <c r="T194" s="246"/>
      <c r="U194" s="246"/>
      <c r="V194" s="246"/>
      <c r="W194" s="246"/>
      <c r="X194" s="249"/>
      <c r="Y194" s="9"/>
    </row>
    <row r="195" spans="1:25" s="10" customFormat="1" ht="20.25" customHeight="1" x14ac:dyDescent="0.3">
      <c r="A195" s="239"/>
      <c r="B195" s="239" t="s">
        <v>143</v>
      </c>
      <c r="C195" s="306">
        <v>2020</v>
      </c>
      <c r="D195" s="306">
        <v>2026</v>
      </c>
      <c r="E195" s="243" t="s">
        <v>114</v>
      </c>
      <c r="F195" s="17" t="s">
        <v>36</v>
      </c>
      <c r="G195" s="157">
        <f t="shared" ref="G195:N195" si="68">G196+G197</f>
        <v>6143408.8100000005</v>
      </c>
      <c r="H195" s="157">
        <f t="shared" si="68"/>
        <v>2153070.67</v>
      </c>
      <c r="I195" s="157">
        <f t="shared" si="68"/>
        <v>1992926.14</v>
      </c>
      <c r="J195" s="157">
        <f t="shared" si="68"/>
        <v>1977412</v>
      </c>
      <c r="K195" s="157">
        <f t="shared" si="68"/>
        <v>20000</v>
      </c>
      <c r="L195" s="157">
        <f t="shared" si="68"/>
        <v>0</v>
      </c>
      <c r="M195" s="157">
        <f t="shared" si="68"/>
        <v>0</v>
      </c>
      <c r="N195" s="157">
        <f t="shared" si="68"/>
        <v>0</v>
      </c>
      <c r="O195" s="242" t="s">
        <v>88</v>
      </c>
      <c r="P195" s="244" t="s">
        <v>89</v>
      </c>
      <c r="Q195" s="244">
        <f>SUM(R195:X197)</f>
        <v>4140</v>
      </c>
      <c r="R195" s="244">
        <v>550</v>
      </c>
      <c r="S195" s="244">
        <v>650</v>
      </c>
      <c r="T195" s="244">
        <v>640</v>
      </c>
      <c r="U195" s="244">
        <v>650</v>
      </c>
      <c r="V195" s="244">
        <v>550</v>
      </c>
      <c r="W195" s="244">
        <v>550</v>
      </c>
      <c r="X195" s="247">
        <v>550</v>
      </c>
      <c r="Y195" s="9"/>
    </row>
    <row r="196" spans="1:25" s="10" customFormat="1" ht="50.25" customHeight="1" x14ac:dyDescent="0.3">
      <c r="A196" s="240"/>
      <c r="B196" s="240"/>
      <c r="C196" s="307"/>
      <c r="D196" s="307"/>
      <c r="E196" s="243"/>
      <c r="F196" s="17" t="s">
        <v>41</v>
      </c>
      <c r="G196" s="157">
        <f>SUM(H196:N196)</f>
        <v>996479.94</v>
      </c>
      <c r="H196" s="157">
        <v>334149.94</v>
      </c>
      <c r="I196" s="157">
        <v>320000</v>
      </c>
      <c r="J196" s="157">
        <v>322330</v>
      </c>
      <c r="K196" s="157">
        <v>20000</v>
      </c>
      <c r="L196" s="157">
        <v>0</v>
      </c>
      <c r="M196" s="157">
        <v>0</v>
      </c>
      <c r="N196" s="157">
        <v>0</v>
      </c>
      <c r="O196" s="242"/>
      <c r="P196" s="245"/>
      <c r="Q196" s="245"/>
      <c r="R196" s="245"/>
      <c r="S196" s="245"/>
      <c r="T196" s="245"/>
      <c r="U196" s="245"/>
      <c r="V196" s="245"/>
      <c r="W196" s="245"/>
      <c r="X196" s="248"/>
      <c r="Y196" s="9"/>
    </row>
    <row r="197" spans="1:25" s="10" customFormat="1" ht="45.75" customHeight="1" x14ac:dyDescent="0.3">
      <c r="A197" s="241"/>
      <c r="B197" s="241"/>
      <c r="C197" s="307"/>
      <c r="D197" s="307"/>
      <c r="E197" s="243"/>
      <c r="F197" s="17" t="s">
        <v>42</v>
      </c>
      <c r="G197" s="157">
        <f>SUM(H197:N197)</f>
        <v>5146928.87</v>
      </c>
      <c r="H197" s="157">
        <v>1818920.73</v>
      </c>
      <c r="I197" s="157">
        <v>1672926.14</v>
      </c>
      <c r="J197" s="157">
        <v>1655082</v>
      </c>
      <c r="K197" s="157">
        <v>0</v>
      </c>
      <c r="L197" s="157">
        <v>0</v>
      </c>
      <c r="M197" s="157">
        <v>0</v>
      </c>
      <c r="N197" s="157">
        <v>0</v>
      </c>
      <c r="O197" s="242"/>
      <c r="P197" s="246"/>
      <c r="Q197" s="246"/>
      <c r="R197" s="246"/>
      <c r="S197" s="246"/>
      <c r="T197" s="246"/>
      <c r="U197" s="246"/>
      <c r="V197" s="246"/>
      <c r="W197" s="246"/>
      <c r="X197" s="249"/>
      <c r="Y197" s="9"/>
    </row>
    <row r="198" spans="1:25" s="10" customFormat="1" ht="49.5" customHeight="1" x14ac:dyDescent="0.3">
      <c r="A198" s="33"/>
      <c r="B198" s="33" t="s">
        <v>134</v>
      </c>
      <c r="C198" s="34">
        <v>2020</v>
      </c>
      <c r="D198" s="34">
        <v>2026</v>
      </c>
      <c r="E198" s="29" t="s">
        <v>55</v>
      </c>
      <c r="F198" s="31" t="s">
        <v>55</v>
      </c>
      <c r="G198" s="157" t="s">
        <v>55</v>
      </c>
      <c r="H198" s="157" t="s">
        <v>55</v>
      </c>
      <c r="I198" s="157" t="s">
        <v>55</v>
      </c>
      <c r="J198" s="157" t="s">
        <v>55</v>
      </c>
      <c r="K198" s="157" t="s">
        <v>55</v>
      </c>
      <c r="L198" s="157" t="s">
        <v>55</v>
      </c>
      <c r="M198" s="157" t="s">
        <v>55</v>
      </c>
      <c r="N198" s="157" t="s">
        <v>55</v>
      </c>
      <c r="O198" s="30" t="s">
        <v>55</v>
      </c>
      <c r="P198" s="30" t="s">
        <v>55</v>
      </c>
      <c r="Q198" s="30" t="s">
        <v>55</v>
      </c>
      <c r="R198" s="30" t="s">
        <v>55</v>
      </c>
      <c r="S198" s="30" t="s">
        <v>55</v>
      </c>
      <c r="T198" s="30" t="s">
        <v>55</v>
      </c>
      <c r="U198" s="30" t="s">
        <v>55</v>
      </c>
      <c r="V198" s="30" t="s">
        <v>55</v>
      </c>
      <c r="W198" s="30" t="s">
        <v>55</v>
      </c>
      <c r="X198" s="32" t="s">
        <v>55</v>
      </c>
      <c r="Y198" s="9"/>
    </row>
    <row r="199" spans="1:25" s="10" customFormat="1" ht="45.75" customHeight="1" x14ac:dyDescent="0.3">
      <c r="A199" s="28"/>
      <c r="B199" s="239" t="s">
        <v>66</v>
      </c>
      <c r="C199" s="306">
        <v>2020</v>
      </c>
      <c r="D199" s="306">
        <v>2026</v>
      </c>
      <c r="E199" s="239" t="s">
        <v>57</v>
      </c>
      <c r="F199" s="26" t="s">
        <v>36</v>
      </c>
      <c r="G199" s="157">
        <f>G200+G201</f>
        <v>165212.68</v>
      </c>
      <c r="H199" s="156">
        <f>H200+H201</f>
        <v>0</v>
      </c>
      <c r="I199" s="156">
        <f t="shared" ref="I199:N199" si="69">I200+I201</f>
        <v>1650</v>
      </c>
      <c r="J199" s="156">
        <f t="shared" si="69"/>
        <v>13562.68</v>
      </c>
      <c r="K199" s="156">
        <f t="shared" si="69"/>
        <v>50000</v>
      </c>
      <c r="L199" s="156">
        <f t="shared" si="69"/>
        <v>50000</v>
      </c>
      <c r="M199" s="156">
        <f t="shared" si="69"/>
        <v>50000</v>
      </c>
      <c r="N199" s="156">
        <f t="shared" si="69"/>
        <v>0</v>
      </c>
      <c r="O199" s="244"/>
      <c r="P199" s="244" t="s">
        <v>35</v>
      </c>
      <c r="Q199" s="244" t="s">
        <v>35</v>
      </c>
      <c r="R199" s="244" t="s">
        <v>35</v>
      </c>
      <c r="S199" s="244" t="s">
        <v>35</v>
      </c>
      <c r="T199" s="244" t="s">
        <v>35</v>
      </c>
      <c r="U199" s="244" t="s">
        <v>35</v>
      </c>
      <c r="V199" s="244" t="s">
        <v>35</v>
      </c>
      <c r="W199" s="244" t="s">
        <v>35</v>
      </c>
      <c r="X199" s="247" t="s">
        <v>35</v>
      </c>
      <c r="Y199" s="9"/>
    </row>
    <row r="200" spans="1:25" s="10" customFormat="1" ht="45.75" customHeight="1" x14ac:dyDescent="0.3">
      <c r="A200" s="28"/>
      <c r="B200" s="240"/>
      <c r="C200" s="307"/>
      <c r="D200" s="307"/>
      <c r="E200" s="240"/>
      <c r="F200" s="26" t="s">
        <v>41</v>
      </c>
      <c r="G200" s="157">
        <f>SUM(H200:N200)</f>
        <v>165212.68</v>
      </c>
      <c r="H200" s="156">
        <f>H203+H209+H206</f>
        <v>0</v>
      </c>
      <c r="I200" s="156">
        <f>I203+I209+I206</f>
        <v>1650</v>
      </c>
      <c r="J200" s="156">
        <f t="shared" ref="J200:N200" si="70">J203+J209+J206</f>
        <v>13562.68</v>
      </c>
      <c r="K200" s="156">
        <f t="shared" si="70"/>
        <v>50000</v>
      </c>
      <c r="L200" s="156">
        <f t="shared" si="70"/>
        <v>50000</v>
      </c>
      <c r="M200" s="156">
        <f t="shared" si="70"/>
        <v>50000</v>
      </c>
      <c r="N200" s="156">
        <f t="shared" si="70"/>
        <v>0</v>
      </c>
      <c r="O200" s="245"/>
      <c r="P200" s="245"/>
      <c r="Q200" s="245"/>
      <c r="R200" s="245"/>
      <c r="S200" s="245"/>
      <c r="T200" s="245"/>
      <c r="U200" s="245"/>
      <c r="V200" s="245"/>
      <c r="W200" s="245"/>
      <c r="X200" s="248"/>
      <c r="Y200" s="9"/>
    </row>
    <row r="201" spans="1:25" s="10" customFormat="1" ht="45.75" customHeight="1" x14ac:dyDescent="0.3">
      <c r="A201" s="28"/>
      <c r="B201" s="241"/>
      <c r="C201" s="307"/>
      <c r="D201" s="307"/>
      <c r="E201" s="241"/>
      <c r="F201" s="26" t="s">
        <v>42</v>
      </c>
      <c r="G201" s="157">
        <f>SUM(H201:N201)</f>
        <v>0</v>
      </c>
      <c r="H201" s="157">
        <f>H204+H210+H207</f>
        <v>0</v>
      </c>
      <c r="I201" s="157">
        <f>I204+I210+I207</f>
        <v>0</v>
      </c>
      <c r="J201" s="157">
        <f t="shared" ref="J201:N201" si="71">J204+J210+J207</f>
        <v>0</v>
      </c>
      <c r="K201" s="157">
        <f t="shared" si="71"/>
        <v>0</v>
      </c>
      <c r="L201" s="157">
        <f t="shared" si="71"/>
        <v>0</v>
      </c>
      <c r="M201" s="157">
        <f t="shared" si="71"/>
        <v>0</v>
      </c>
      <c r="N201" s="157">
        <f t="shared" si="71"/>
        <v>0</v>
      </c>
      <c r="O201" s="246"/>
      <c r="P201" s="246"/>
      <c r="Q201" s="246"/>
      <c r="R201" s="246"/>
      <c r="S201" s="246"/>
      <c r="T201" s="246"/>
      <c r="U201" s="246"/>
      <c r="V201" s="246"/>
      <c r="W201" s="246"/>
      <c r="X201" s="249"/>
      <c r="Y201" s="9"/>
    </row>
    <row r="202" spans="1:25" s="10" customFormat="1" ht="45.75" customHeight="1" x14ac:dyDescent="0.3">
      <c r="A202" s="28"/>
      <c r="B202" s="239" t="s">
        <v>212</v>
      </c>
      <c r="C202" s="329">
        <v>2020</v>
      </c>
      <c r="D202" s="329">
        <v>2026</v>
      </c>
      <c r="E202" s="243" t="s">
        <v>57</v>
      </c>
      <c r="F202" s="184" t="s">
        <v>36</v>
      </c>
      <c r="G202" s="157">
        <f>G203+G204</f>
        <v>0</v>
      </c>
      <c r="H202" s="156">
        <f t="shared" ref="H202" si="72">H203+H204</f>
        <v>0</v>
      </c>
      <c r="I202" s="156">
        <f>I203+I204</f>
        <v>0</v>
      </c>
      <c r="J202" s="156">
        <f t="shared" ref="J202:M202" si="73">J203+J204</f>
        <v>0</v>
      </c>
      <c r="K202" s="156">
        <f t="shared" si="73"/>
        <v>0</v>
      </c>
      <c r="L202" s="156">
        <f t="shared" si="73"/>
        <v>0</v>
      </c>
      <c r="M202" s="156">
        <f t="shared" si="73"/>
        <v>0</v>
      </c>
      <c r="N202" s="156">
        <f>N203+N204</f>
        <v>0</v>
      </c>
      <c r="O202" s="242" t="s">
        <v>211</v>
      </c>
      <c r="P202" s="242" t="s">
        <v>93</v>
      </c>
      <c r="Q202" s="242">
        <f>SUM(R202:X204)</f>
        <v>0</v>
      </c>
      <c r="R202" s="242"/>
      <c r="S202" s="242"/>
      <c r="T202" s="242"/>
      <c r="U202" s="242"/>
      <c r="V202" s="242"/>
      <c r="W202" s="242"/>
      <c r="X202" s="389"/>
      <c r="Y202" s="9"/>
    </row>
    <row r="203" spans="1:25" s="10" customFormat="1" ht="45.75" customHeight="1" x14ac:dyDescent="0.3">
      <c r="A203" s="28"/>
      <c r="B203" s="240"/>
      <c r="C203" s="330"/>
      <c r="D203" s="330"/>
      <c r="E203" s="243"/>
      <c r="F203" s="184" t="s">
        <v>41</v>
      </c>
      <c r="G203" s="157">
        <f>SUM(H203:N203)</f>
        <v>0</v>
      </c>
      <c r="H203" s="156">
        <v>0</v>
      </c>
      <c r="I203" s="156">
        <v>0</v>
      </c>
      <c r="J203" s="156">
        <v>0</v>
      </c>
      <c r="K203" s="156">
        <v>0</v>
      </c>
      <c r="L203" s="156">
        <v>0</v>
      </c>
      <c r="M203" s="156">
        <v>0</v>
      </c>
      <c r="N203" s="156">
        <v>0</v>
      </c>
      <c r="O203" s="242"/>
      <c r="P203" s="242"/>
      <c r="Q203" s="242"/>
      <c r="R203" s="242"/>
      <c r="S203" s="242"/>
      <c r="T203" s="242"/>
      <c r="U203" s="242"/>
      <c r="V203" s="242"/>
      <c r="W203" s="242"/>
      <c r="X203" s="389"/>
      <c r="Y203" s="9"/>
    </row>
    <row r="204" spans="1:25" s="10" customFormat="1" ht="72.599999999999994" customHeight="1" x14ac:dyDescent="0.3">
      <c r="A204" s="28"/>
      <c r="B204" s="241"/>
      <c r="C204" s="330"/>
      <c r="D204" s="330"/>
      <c r="E204" s="243"/>
      <c r="F204" s="184" t="s">
        <v>42</v>
      </c>
      <c r="G204" s="157">
        <f>SUM(H204:N204)</f>
        <v>0</v>
      </c>
      <c r="H204" s="157">
        <v>0</v>
      </c>
      <c r="I204" s="157">
        <v>0</v>
      </c>
      <c r="J204" s="157">
        <v>0</v>
      </c>
      <c r="K204" s="157">
        <v>0</v>
      </c>
      <c r="L204" s="156">
        <v>0</v>
      </c>
      <c r="M204" s="157">
        <v>0</v>
      </c>
      <c r="N204" s="157">
        <v>0</v>
      </c>
      <c r="O204" s="242"/>
      <c r="P204" s="242"/>
      <c r="Q204" s="242"/>
      <c r="R204" s="242"/>
      <c r="S204" s="242"/>
      <c r="T204" s="242"/>
      <c r="U204" s="242"/>
      <c r="V204" s="242"/>
      <c r="W204" s="242"/>
      <c r="X204" s="389"/>
      <c r="Y204" s="9"/>
    </row>
    <row r="205" spans="1:25" s="10" customFormat="1" ht="72.599999999999994" customHeight="1" x14ac:dyDescent="0.3">
      <c r="A205" s="180"/>
      <c r="B205" s="239" t="s">
        <v>231</v>
      </c>
      <c r="C205" s="182">
        <v>2020</v>
      </c>
      <c r="D205" s="182">
        <v>2026</v>
      </c>
      <c r="E205" s="243" t="s">
        <v>57</v>
      </c>
      <c r="F205" s="181" t="s">
        <v>36</v>
      </c>
      <c r="G205" s="157">
        <f>G206+G207</f>
        <v>165212.68</v>
      </c>
      <c r="H205" s="157">
        <f>H206+H207</f>
        <v>0</v>
      </c>
      <c r="I205" s="157">
        <f t="shared" ref="I205:N205" si="74">I206+I207</f>
        <v>1650</v>
      </c>
      <c r="J205" s="157">
        <f t="shared" si="74"/>
        <v>13562.68</v>
      </c>
      <c r="K205" s="157">
        <f t="shared" si="74"/>
        <v>50000</v>
      </c>
      <c r="L205" s="157">
        <f t="shared" si="74"/>
        <v>50000</v>
      </c>
      <c r="M205" s="157">
        <f t="shared" si="74"/>
        <v>50000</v>
      </c>
      <c r="N205" s="157">
        <f t="shared" si="74"/>
        <v>0</v>
      </c>
      <c r="O205" s="278" t="s">
        <v>131</v>
      </c>
      <c r="P205" s="242" t="s">
        <v>93</v>
      </c>
      <c r="Q205" s="242">
        <f>SUM(R205:X207)</f>
        <v>180</v>
      </c>
      <c r="R205" s="244"/>
      <c r="S205" s="244">
        <v>30</v>
      </c>
      <c r="T205" s="244">
        <v>30</v>
      </c>
      <c r="U205" s="244">
        <v>30</v>
      </c>
      <c r="V205" s="244">
        <v>30</v>
      </c>
      <c r="W205" s="244">
        <v>30</v>
      </c>
      <c r="X205" s="244">
        <v>30</v>
      </c>
      <c r="Y205" s="9"/>
    </row>
    <row r="206" spans="1:25" s="10" customFormat="1" ht="72.599999999999994" customHeight="1" x14ac:dyDescent="0.3">
      <c r="A206" s="180"/>
      <c r="B206" s="240"/>
      <c r="C206" s="182"/>
      <c r="D206" s="182"/>
      <c r="E206" s="243"/>
      <c r="F206" s="181" t="s">
        <v>41</v>
      </c>
      <c r="G206" s="157">
        <f>SUM(H206:N206)</f>
        <v>165212.68</v>
      </c>
      <c r="H206" s="157">
        <v>0</v>
      </c>
      <c r="I206" s="157">
        <v>1650</v>
      </c>
      <c r="J206" s="212">
        <v>13562.68</v>
      </c>
      <c r="K206" s="157">
        <v>50000</v>
      </c>
      <c r="L206" s="157">
        <v>50000</v>
      </c>
      <c r="M206" s="157">
        <v>50000</v>
      </c>
      <c r="N206" s="157">
        <v>0</v>
      </c>
      <c r="O206" s="279"/>
      <c r="P206" s="242"/>
      <c r="Q206" s="242"/>
      <c r="R206" s="245"/>
      <c r="S206" s="245"/>
      <c r="T206" s="245"/>
      <c r="U206" s="245"/>
      <c r="V206" s="245"/>
      <c r="W206" s="245"/>
      <c r="X206" s="245"/>
      <c r="Y206" s="9"/>
    </row>
    <row r="207" spans="1:25" s="10" customFormat="1" ht="72.599999999999994" customHeight="1" x14ac:dyDescent="0.3">
      <c r="A207" s="180"/>
      <c r="B207" s="241"/>
      <c r="C207" s="182"/>
      <c r="D207" s="182"/>
      <c r="E207" s="243"/>
      <c r="F207" s="181" t="s">
        <v>42</v>
      </c>
      <c r="G207" s="157">
        <f>SUM(H207:N207)</f>
        <v>0</v>
      </c>
      <c r="H207" s="157"/>
      <c r="I207" s="157"/>
      <c r="J207" s="157"/>
      <c r="K207" s="157"/>
      <c r="L207" s="157"/>
      <c r="M207" s="157"/>
      <c r="N207" s="157"/>
      <c r="O207" s="280"/>
      <c r="P207" s="242"/>
      <c r="Q207" s="242"/>
      <c r="R207" s="246"/>
      <c r="S207" s="246"/>
      <c r="T207" s="246"/>
      <c r="U207" s="246"/>
      <c r="V207" s="246"/>
      <c r="W207" s="246"/>
      <c r="X207" s="246"/>
      <c r="Y207" s="9"/>
    </row>
    <row r="208" spans="1:25" s="10" customFormat="1" ht="45.75" customHeight="1" x14ac:dyDescent="0.3">
      <c r="A208" s="183"/>
      <c r="B208" s="239" t="s">
        <v>213</v>
      </c>
      <c r="C208" s="185">
        <v>2022</v>
      </c>
      <c r="D208" s="185">
        <v>2026</v>
      </c>
      <c r="E208" s="243" t="s">
        <v>57</v>
      </c>
      <c r="F208" s="184" t="s">
        <v>36</v>
      </c>
      <c r="G208" s="157">
        <f>G209+G210</f>
        <v>0</v>
      </c>
      <c r="H208" s="157">
        <f>H209+H210</f>
        <v>0</v>
      </c>
      <c r="I208" s="157">
        <f t="shared" ref="I208:N208" si="75">I209+I210</f>
        <v>0</v>
      </c>
      <c r="J208" s="157">
        <f t="shared" si="75"/>
        <v>0</v>
      </c>
      <c r="K208" s="157">
        <f t="shared" si="75"/>
        <v>0</v>
      </c>
      <c r="L208" s="157">
        <f t="shared" si="75"/>
        <v>0</v>
      </c>
      <c r="M208" s="157">
        <f t="shared" si="75"/>
        <v>0</v>
      </c>
      <c r="N208" s="157">
        <f t="shared" si="75"/>
        <v>0</v>
      </c>
      <c r="O208" s="383" t="s">
        <v>214</v>
      </c>
      <c r="P208" s="242" t="s">
        <v>93</v>
      </c>
      <c r="Q208" s="242">
        <v>1</v>
      </c>
      <c r="R208" s="244"/>
      <c r="S208" s="244"/>
      <c r="T208" s="244">
        <v>1</v>
      </c>
      <c r="U208" s="244"/>
      <c r="V208" s="244"/>
      <c r="W208" s="244"/>
      <c r="X208" s="244"/>
      <c r="Y208" s="9"/>
    </row>
    <row r="209" spans="1:25" s="10" customFormat="1" ht="45.75" customHeight="1" x14ac:dyDescent="0.3">
      <c r="A209" s="183"/>
      <c r="B209" s="240"/>
      <c r="C209" s="185"/>
      <c r="D209" s="185"/>
      <c r="E209" s="243"/>
      <c r="F209" s="184" t="s">
        <v>41</v>
      </c>
      <c r="G209" s="157">
        <f>SUM(H209:N209)</f>
        <v>0</v>
      </c>
      <c r="H209" s="157">
        <v>0</v>
      </c>
      <c r="I209" s="157">
        <v>0</v>
      </c>
      <c r="J209" s="157">
        <v>0</v>
      </c>
      <c r="K209" s="157">
        <v>0</v>
      </c>
      <c r="L209" s="157">
        <v>0</v>
      </c>
      <c r="M209" s="157">
        <v>0</v>
      </c>
      <c r="N209" s="157">
        <v>0</v>
      </c>
      <c r="O209" s="384"/>
      <c r="P209" s="242"/>
      <c r="Q209" s="242"/>
      <c r="R209" s="245"/>
      <c r="S209" s="245"/>
      <c r="T209" s="245"/>
      <c r="U209" s="245"/>
      <c r="V209" s="245"/>
      <c r="W209" s="245"/>
      <c r="X209" s="245"/>
      <c r="Y209" s="9"/>
    </row>
    <row r="210" spans="1:25" s="10" customFormat="1" ht="45.75" customHeight="1" x14ac:dyDescent="0.3">
      <c r="A210" s="183"/>
      <c r="B210" s="241"/>
      <c r="C210" s="185"/>
      <c r="D210" s="185"/>
      <c r="E210" s="243"/>
      <c r="F210" s="184" t="s">
        <v>42</v>
      </c>
      <c r="G210" s="157">
        <f>SUM(H210:N210)</f>
        <v>0</v>
      </c>
      <c r="H210" s="157">
        <v>0</v>
      </c>
      <c r="I210" s="157">
        <v>0</v>
      </c>
      <c r="J210" s="157">
        <v>0</v>
      </c>
      <c r="K210" s="157">
        <v>0</v>
      </c>
      <c r="L210" s="157">
        <v>0</v>
      </c>
      <c r="M210" s="157">
        <v>0</v>
      </c>
      <c r="N210" s="157">
        <v>0</v>
      </c>
      <c r="O210" s="385"/>
      <c r="P210" s="242"/>
      <c r="Q210" s="242"/>
      <c r="R210" s="246"/>
      <c r="S210" s="246"/>
      <c r="T210" s="246"/>
      <c r="U210" s="246"/>
      <c r="V210" s="246"/>
      <c r="W210" s="246"/>
      <c r="X210" s="246"/>
      <c r="Y210" s="9"/>
    </row>
    <row r="211" spans="1:25" ht="15.75" customHeight="1" x14ac:dyDescent="0.3">
      <c r="A211" s="239"/>
      <c r="B211" s="239" t="s">
        <v>232</v>
      </c>
      <c r="C211" s="329">
        <v>2020</v>
      </c>
      <c r="D211" s="329">
        <v>2026</v>
      </c>
      <c r="E211" s="239" t="s">
        <v>57</v>
      </c>
      <c r="F211" s="184" t="s">
        <v>36</v>
      </c>
      <c r="G211" s="157">
        <f>G212+G213</f>
        <v>3760000</v>
      </c>
      <c r="H211" s="156">
        <f>H212+H213</f>
        <v>1360000</v>
      </c>
      <c r="I211" s="156">
        <f t="shared" ref="I211:N211" si="76">I212+I213</f>
        <v>0</v>
      </c>
      <c r="J211" s="156">
        <f t="shared" si="76"/>
        <v>1200000</v>
      </c>
      <c r="K211" s="156">
        <f t="shared" si="76"/>
        <v>400000</v>
      </c>
      <c r="L211" s="156">
        <f t="shared" si="76"/>
        <v>400000</v>
      </c>
      <c r="M211" s="156">
        <f t="shared" si="76"/>
        <v>400000</v>
      </c>
      <c r="N211" s="156">
        <f t="shared" si="76"/>
        <v>0</v>
      </c>
      <c r="O211" s="244"/>
      <c r="P211" s="244" t="s">
        <v>35</v>
      </c>
      <c r="Q211" s="244" t="s">
        <v>35</v>
      </c>
      <c r="R211" s="244" t="s">
        <v>35</v>
      </c>
      <c r="S211" s="244" t="s">
        <v>35</v>
      </c>
      <c r="T211" s="244" t="s">
        <v>35</v>
      </c>
      <c r="U211" s="244" t="s">
        <v>35</v>
      </c>
      <c r="V211" s="244" t="s">
        <v>35</v>
      </c>
      <c r="W211" s="244" t="s">
        <v>35</v>
      </c>
      <c r="X211" s="270" t="s">
        <v>35</v>
      </c>
      <c r="Y211" s="2"/>
    </row>
    <row r="212" spans="1:25" ht="63" customHeight="1" x14ac:dyDescent="0.3">
      <c r="A212" s="240"/>
      <c r="B212" s="240"/>
      <c r="C212" s="330"/>
      <c r="D212" s="330"/>
      <c r="E212" s="240"/>
      <c r="F212" s="184" t="s">
        <v>41</v>
      </c>
      <c r="G212" s="157">
        <f>SUM(H212:N212)</f>
        <v>1859427.63</v>
      </c>
      <c r="H212" s="156">
        <f>H215+H218</f>
        <v>289345.67</v>
      </c>
      <c r="I212" s="156">
        <f t="shared" ref="I212:N212" si="77">I215+I218</f>
        <v>0</v>
      </c>
      <c r="J212" s="213">
        <f t="shared" si="77"/>
        <v>370081.96</v>
      </c>
      <c r="K212" s="156">
        <f t="shared" si="77"/>
        <v>400000</v>
      </c>
      <c r="L212" s="156">
        <f t="shared" si="77"/>
        <v>400000</v>
      </c>
      <c r="M212" s="156">
        <f t="shared" si="77"/>
        <v>400000</v>
      </c>
      <c r="N212" s="156">
        <f t="shared" si="77"/>
        <v>0</v>
      </c>
      <c r="O212" s="245"/>
      <c r="P212" s="245"/>
      <c r="Q212" s="245"/>
      <c r="R212" s="245"/>
      <c r="S212" s="245"/>
      <c r="T212" s="245"/>
      <c r="U212" s="245"/>
      <c r="V212" s="245"/>
      <c r="W212" s="245"/>
      <c r="X212" s="271"/>
      <c r="Y212" s="2"/>
    </row>
    <row r="213" spans="1:25" ht="114.75" customHeight="1" x14ac:dyDescent="0.3">
      <c r="A213" s="241"/>
      <c r="B213" s="241"/>
      <c r="C213" s="330"/>
      <c r="D213" s="330"/>
      <c r="E213" s="241"/>
      <c r="F213" s="184" t="s">
        <v>42</v>
      </c>
      <c r="G213" s="157">
        <f>SUM(H213:N213)</f>
        <v>1900572.37</v>
      </c>
      <c r="H213" s="157">
        <f>H216</f>
        <v>1070654.33</v>
      </c>
      <c r="I213" s="157">
        <f t="shared" ref="I213:N213" si="78">I216</f>
        <v>0</v>
      </c>
      <c r="J213" s="157">
        <f t="shared" si="78"/>
        <v>829918.04</v>
      </c>
      <c r="K213" s="157">
        <f t="shared" si="78"/>
        <v>0</v>
      </c>
      <c r="L213" s="157">
        <f t="shared" si="78"/>
        <v>0</v>
      </c>
      <c r="M213" s="157">
        <f t="shared" si="78"/>
        <v>0</v>
      </c>
      <c r="N213" s="157">
        <f t="shared" si="78"/>
        <v>0</v>
      </c>
      <c r="O213" s="246"/>
      <c r="P213" s="246"/>
      <c r="Q213" s="246"/>
      <c r="R213" s="246"/>
      <c r="S213" s="246"/>
      <c r="T213" s="246"/>
      <c r="U213" s="246"/>
      <c r="V213" s="246"/>
      <c r="W213" s="246"/>
      <c r="X213" s="272"/>
      <c r="Y213" s="2"/>
    </row>
    <row r="214" spans="1:25" s="90" customFormat="1" ht="27" customHeight="1" x14ac:dyDescent="0.3">
      <c r="A214" s="79"/>
      <c r="B214" s="243" t="s">
        <v>130</v>
      </c>
      <c r="C214" s="306">
        <v>2020</v>
      </c>
      <c r="D214" s="306">
        <v>2026</v>
      </c>
      <c r="E214" s="243" t="s">
        <v>57</v>
      </c>
      <c r="F214" s="77" t="s">
        <v>36</v>
      </c>
      <c r="G214" s="157">
        <f>G215+G216</f>
        <v>3760000</v>
      </c>
      <c r="H214" s="156">
        <f t="shared" ref="H214" si="79">H215+H216</f>
        <v>1360000</v>
      </c>
      <c r="I214" s="156">
        <f>I215+I216</f>
        <v>0</v>
      </c>
      <c r="J214" s="156">
        <f t="shared" ref="J214:M214" si="80">J215+J216</f>
        <v>1200000</v>
      </c>
      <c r="K214" s="156">
        <f t="shared" si="80"/>
        <v>400000</v>
      </c>
      <c r="L214" s="156">
        <f t="shared" si="80"/>
        <v>400000</v>
      </c>
      <c r="M214" s="156">
        <f t="shared" si="80"/>
        <v>400000</v>
      </c>
      <c r="N214" s="156">
        <f>N215+N216</f>
        <v>0</v>
      </c>
      <c r="O214" s="242" t="s">
        <v>132</v>
      </c>
      <c r="P214" s="242" t="s">
        <v>68</v>
      </c>
      <c r="Q214" s="242">
        <v>100</v>
      </c>
      <c r="R214" s="242">
        <v>100</v>
      </c>
      <c r="S214" s="242"/>
      <c r="T214" s="242">
        <v>100</v>
      </c>
      <c r="U214" s="242">
        <v>100</v>
      </c>
      <c r="V214" s="242">
        <v>100</v>
      </c>
      <c r="W214" s="242"/>
      <c r="X214" s="261"/>
      <c r="Y214" s="2"/>
    </row>
    <row r="215" spans="1:25" s="90" customFormat="1" ht="42.6" customHeight="1" x14ac:dyDescent="0.3">
      <c r="A215" s="79"/>
      <c r="B215" s="243"/>
      <c r="C215" s="307"/>
      <c r="D215" s="307"/>
      <c r="E215" s="243"/>
      <c r="F215" s="77" t="s">
        <v>41</v>
      </c>
      <c r="G215" s="157">
        <f>SUM(H215:N215)</f>
        <v>1859427.63</v>
      </c>
      <c r="H215" s="156">
        <v>289345.67</v>
      </c>
      <c r="I215" s="156"/>
      <c r="J215" s="156">
        <v>370081.96</v>
      </c>
      <c r="K215" s="156">
        <v>400000</v>
      </c>
      <c r="L215" s="156">
        <v>400000</v>
      </c>
      <c r="M215" s="156">
        <v>400000</v>
      </c>
      <c r="N215" s="156">
        <v>0</v>
      </c>
      <c r="O215" s="242"/>
      <c r="P215" s="242"/>
      <c r="Q215" s="242"/>
      <c r="R215" s="242"/>
      <c r="S215" s="242"/>
      <c r="T215" s="242"/>
      <c r="U215" s="242"/>
      <c r="V215" s="242"/>
      <c r="W215" s="242"/>
      <c r="X215" s="261"/>
      <c r="Y215" s="2"/>
    </row>
    <row r="216" spans="1:25" s="90" customFormat="1" ht="46.95" customHeight="1" x14ac:dyDescent="0.3">
      <c r="A216" s="79"/>
      <c r="B216" s="243"/>
      <c r="C216" s="307"/>
      <c r="D216" s="307"/>
      <c r="E216" s="243"/>
      <c r="F216" s="77" t="s">
        <v>42</v>
      </c>
      <c r="G216" s="157">
        <f>SUM(H216:N216)</f>
        <v>1900572.37</v>
      </c>
      <c r="H216" s="157">
        <v>1070654.33</v>
      </c>
      <c r="I216" s="157">
        <v>0</v>
      </c>
      <c r="J216" s="157">
        <v>829918.04</v>
      </c>
      <c r="K216" s="157">
        <v>0</v>
      </c>
      <c r="L216" s="156">
        <v>0</v>
      </c>
      <c r="M216" s="157">
        <v>0</v>
      </c>
      <c r="N216" s="157">
        <v>0</v>
      </c>
      <c r="O216" s="242"/>
      <c r="P216" s="242"/>
      <c r="Q216" s="242"/>
      <c r="R216" s="242"/>
      <c r="S216" s="242"/>
      <c r="T216" s="242"/>
      <c r="U216" s="242"/>
      <c r="V216" s="242"/>
      <c r="W216" s="242"/>
      <c r="X216" s="261"/>
      <c r="Y216" s="2"/>
    </row>
    <row r="217" spans="1:25" s="10" customFormat="1" ht="25.2" hidden="1" customHeight="1" x14ac:dyDescent="0.3">
      <c r="A217" s="243"/>
      <c r="B217" s="243"/>
      <c r="C217" s="306">
        <v>2020</v>
      </c>
      <c r="D217" s="306">
        <v>2026</v>
      </c>
      <c r="E217" s="243" t="s">
        <v>57</v>
      </c>
      <c r="F217" s="17" t="s">
        <v>36</v>
      </c>
      <c r="G217" s="157">
        <f>G218+G219</f>
        <v>0</v>
      </c>
      <c r="H217" s="156">
        <f t="shared" ref="H217:M217" si="81">H218+H219</f>
        <v>0</v>
      </c>
      <c r="I217" s="156">
        <f>I218+I219</f>
        <v>0</v>
      </c>
      <c r="J217" s="156">
        <f t="shared" si="81"/>
        <v>0</v>
      </c>
      <c r="K217" s="156">
        <f t="shared" si="81"/>
        <v>0</v>
      </c>
      <c r="L217" s="156">
        <f t="shared" si="81"/>
        <v>0</v>
      </c>
      <c r="M217" s="156">
        <f t="shared" si="81"/>
        <v>0</v>
      </c>
      <c r="N217" s="156">
        <f>N218+N219</f>
        <v>0</v>
      </c>
      <c r="O217" s="242"/>
      <c r="P217" s="242"/>
      <c r="Q217" s="242"/>
      <c r="R217" s="242"/>
      <c r="S217" s="242"/>
      <c r="T217" s="242"/>
      <c r="U217" s="242"/>
      <c r="V217" s="242"/>
      <c r="W217" s="242"/>
      <c r="X217" s="261"/>
      <c r="Y217" s="9"/>
    </row>
    <row r="218" spans="1:25" s="10" customFormat="1" ht="63" hidden="1" customHeight="1" x14ac:dyDescent="0.3">
      <c r="A218" s="243"/>
      <c r="B218" s="243"/>
      <c r="C218" s="307"/>
      <c r="D218" s="307"/>
      <c r="E218" s="243"/>
      <c r="F218" s="17" t="s">
        <v>41</v>
      </c>
      <c r="G218" s="157">
        <f>SUM(H218:N218)</f>
        <v>0</v>
      </c>
      <c r="H218" s="156"/>
      <c r="I218" s="156">
        <v>0</v>
      </c>
      <c r="J218" s="156">
        <v>0</v>
      </c>
      <c r="K218" s="156">
        <v>0</v>
      </c>
      <c r="L218" s="157">
        <v>0</v>
      </c>
      <c r="M218" s="156">
        <v>0</v>
      </c>
      <c r="N218" s="156">
        <v>0</v>
      </c>
      <c r="O218" s="242"/>
      <c r="P218" s="242"/>
      <c r="Q218" s="242"/>
      <c r="R218" s="242"/>
      <c r="S218" s="242"/>
      <c r="T218" s="242"/>
      <c r="U218" s="242"/>
      <c r="V218" s="242"/>
      <c r="W218" s="242"/>
      <c r="X218" s="261"/>
      <c r="Y218" s="9"/>
    </row>
    <row r="219" spans="1:25" s="10" customFormat="1" ht="46.8" hidden="1" x14ac:dyDescent="0.3">
      <c r="A219" s="243"/>
      <c r="B219" s="243"/>
      <c r="C219" s="307"/>
      <c r="D219" s="307"/>
      <c r="E219" s="243"/>
      <c r="F219" s="17" t="s">
        <v>42</v>
      </c>
      <c r="G219" s="157">
        <f>SUM(H219:N219)</f>
        <v>0</v>
      </c>
      <c r="H219" s="157"/>
      <c r="I219" s="157">
        <v>0</v>
      </c>
      <c r="J219" s="157">
        <v>0</v>
      </c>
      <c r="K219" s="157">
        <v>0</v>
      </c>
      <c r="L219" s="156">
        <v>0</v>
      </c>
      <c r="M219" s="157">
        <v>0</v>
      </c>
      <c r="N219" s="157">
        <v>0</v>
      </c>
      <c r="O219" s="242"/>
      <c r="P219" s="242"/>
      <c r="Q219" s="242"/>
      <c r="R219" s="242"/>
      <c r="S219" s="242"/>
      <c r="T219" s="242"/>
      <c r="U219" s="242"/>
      <c r="V219" s="242"/>
      <c r="W219" s="242"/>
      <c r="X219" s="261"/>
      <c r="Y219" s="9"/>
    </row>
    <row r="220" spans="1:25" s="10" customFormat="1" ht="18.75" hidden="1" customHeight="1" x14ac:dyDescent="0.3">
      <c r="A220" s="239"/>
      <c r="B220" s="314"/>
      <c r="C220" s="306"/>
      <c r="D220" s="306"/>
      <c r="E220" s="243"/>
      <c r="F220" s="17"/>
      <c r="G220" s="157"/>
      <c r="H220" s="157"/>
      <c r="I220" s="157"/>
      <c r="J220" s="157"/>
      <c r="K220" s="157"/>
      <c r="L220" s="157"/>
      <c r="M220" s="157"/>
      <c r="N220" s="157"/>
      <c r="O220" s="262"/>
      <c r="P220" s="244"/>
      <c r="Q220" s="244"/>
      <c r="R220" s="244"/>
      <c r="S220" s="244"/>
      <c r="T220" s="244"/>
      <c r="U220" s="244"/>
      <c r="V220" s="244"/>
      <c r="W220" s="244"/>
      <c r="X220" s="306"/>
      <c r="Y220" s="9"/>
    </row>
    <row r="221" spans="1:25" s="10" customFormat="1" ht="63" hidden="1" customHeight="1" x14ac:dyDescent="0.3">
      <c r="A221" s="240"/>
      <c r="B221" s="315"/>
      <c r="C221" s="307"/>
      <c r="D221" s="307"/>
      <c r="E221" s="243"/>
      <c r="F221" s="17"/>
      <c r="G221" s="157"/>
      <c r="H221" s="157"/>
      <c r="I221" s="157"/>
      <c r="J221" s="157"/>
      <c r="K221" s="157"/>
      <c r="L221" s="157"/>
      <c r="M221" s="157"/>
      <c r="N221" s="157"/>
      <c r="O221" s="263"/>
      <c r="P221" s="245"/>
      <c r="Q221" s="245"/>
      <c r="R221" s="245"/>
      <c r="S221" s="245"/>
      <c r="T221" s="245"/>
      <c r="U221" s="245"/>
      <c r="V221" s="245"/>
      <c r="W221" s="245"/>
      <c r="X221" s="307"/>
      <c r="Y221" s="9"/>
    </row>
    <row r="222" spans="1:25" s="10" customFormat="1" hidden="1" x14ac:dyDescent="0.3">
      <c r="A222" s="241"/>
      <c r="B222" s="316"/>
      <c r="C222" s="307"/>
      <c r="D222" s="307"/>
      <c r="E222" s="243"/>
      <c r="F222" s="17"/>
      <c r="G222" s="157"/>
      <c r="H222" s="157"/>
      <c r="I222" s="157"/>
      <c r="J222" s="157"/>
      <c r="K222" s="157"/>
      <c r="L222" s="157"/>
      <c r="M222" s="157"/>
      <c r="N222" s="157"/>
      <c r="O222" s="263"/>
      <c r="P222" s="246"/>
      <c r="Q222" s="246"/>
      <c r="R222" s="246"/>
      <c r="S222" s="246"/>
      <c r="T222" s="246"/>
      <c r="U222" s="246"/>
      <c r="V222" s="246"/>
      <c r="W222" s="246"/>
      <c r="X222" s="341"/>
      <c r="Y222" s="9"/>
    </row>
    <row r="223" spans="1:25" s="42" customFormat="1" ht="15.75" customHeight="1" x14ac:dyDescent="0.3">
      <c r="A223" s="308" t="s">
        <v>58</v>
      </c>
      <c r="B223" s="309"/>
      <c r="C223" s="317">
        <v>2020</v>
      </c>
      <c r="D223" s="317">
        <v>2026</v>
      </c>
      <c r="E223" s="320"/>
      <c r="F223" s="43" t="s">
        <v>36</v>
      </c>
      <c r="G223" s="167">
        <f>G224+G225</f>
        <v>14491479.890000001</v>
      </c>
      <c r="H223" s="168">
        <f>H224+H225</f>
        <v>3758585.29</v>
      </c>
      <c r="I223" s="168">
        <f t="shared" ref="I223:N223" si="82">I224+I225</f>
        <v>2060345.38</v>
      </c>
      <c r="J223" s="168">
        <f t="shared" si="82"/>
        <v>3647582.6200000006</v>
      </c>
      <c r="K223" s="168">
        <f t="shared" si="82"/>
        <v>1404483.03</v>
      </c>
      <c r="L223" s="168">
        <f t="shared" si="82"/>
        <v>1404483.03</v>
      </c>
      <c r="M223" s="168">
        <f t="shared" si="82"/>
        <v>1404483.03</v>
      </c>
      <c r="N223" s="168">
        <f t="shared" si="82"/>
        <v>811517.51</v>
      </c>
      <c r="O223" s="244"/>
      <c r="P223" s="245"/>
      <c r="Q223" s="245"/>
      <c r="R223" s="244"/>
      <c r="S223" s="244"/>
      <c r="T223" s="244"/>
      <c r="U223" s="244"/>
      <c r="V223" s="244"/>
      <c r="W223" s="244"/>
      <c r="X223" s="270"/>
      <c r="Y223" s="41"/>
    </row>
    <row r="224" spans="1:25" s="42" customFormat="1" ht="63" customHeight="1" x14ac:dyDescent="0.3">
      <c r="A224" s="310"/>
      <c r="B224" s="311"/>
      <c r="C224" s="318"/>
      <c r="D224" s="318"/>
      <c r="E224" s="321"/>
      <c r="F224" s="43" t="s">
        <v>41</v>
      </c>
      <c r="G224" s="167">
        <f>SUM(H224:N224)</f>
        <v>5236663.7600000007</v>
      </c>
      <c r="H224" s="168">
        <f>H172+H212+H200</f>
        <v>690425.61</v>
      </c>
      <c r="I224" s="168">
        <f t="shared" ref="I224:N224" si="83">I172+I212+I200</f>
        <v>387419.24</v>
      </c>
      <c r="J224" s="168">
        <f t="shared" si="83"/>
        <v>771707.80000000016</v>
      </c>
      <c r="K224" s="168">
        <f t="shared" si="83"/>
        <v>938000</v>
      </c>
      <c r="L224" s="168">
        <f t="shared" si="83"/>
        <v>938000</v>
      </c>
      <c r="M224" s="168">
        <f t="shared" si="83"/>
        <v>938000</v>
      </c>
      <c r="N224" s="168">
        <f t="shared" si="83"/>
        <v>573111.11</v>
      </c>
      <c r="O224" s="245"/>
      <c r="P224" s="245"/>
      <c r="Q224" s="245"/>
      <c r="R224" s="245"/>
      <c r="S224" s="245"/>
      <c r="T224" s="245"/>
      <c r="U224" s="245"/>
      <c r="V224" s="245"/>
      <c r="W224" s="245"/>
      <c r="X224" s="271"/>
      <c r="Y224" s="41"/>
    </row>
    <row r="225" spans="1:25" s="42" customFormat="1" ht="46.8" x14ac:dyDescent="0.3">
      <c r="A225" s="312"/>
      <c r="B225" s="313"/>
      <c r="C225" s="319"/>
      <c r="D225" s="319"/>
      <c r="E225" s="322"/>
      <c r="F225" s="43" t="s">
        <v>42</v>
      </c>
      <c r="G225" s="167">
        <f>SUM(H225:N225)</f>
        <v>9254816.1300000008</v>
      </c>
      <c r="H225" s="167">
        <f>H173+H213+H201</f>
        <v>3068159.68</v>
      </c>
      <c r="I225" s="167">
        <f t="shared" ref="I225:N225" si="84">I173+I213+I201</f>
        <v>1672926.14</v>
      </c>
      <c r="J225" s="167">
        <f t="shared" si="84"/>
        <v>2875874.8200000003</v>
      </c>
      <c r="K225" s="167">
        <f t="shared" si="84"/>
        <v>466483.03</v>
      </c>
      <c r="L225" s="167">
        <f t="shared" si="84"/>
        <v>466483.03</v>
      </c>
      <c r="M225" s="167">
        <f t="shared" si="84"/>
        <v>466483.03</v>
      </c>
      <c r="N225" s="167">
        <f t="shared" si="84"/>
        <v>238406.39999999999</v>
      </c>
      <c r="O225" s="246"/>
      <c r="P225" s="246"/>
      <c r="Q225" s="246"/>
      <c r="R225" s="246"/>
      <c r="S225" s="246"/>
      <c r="T225" s="246"/>
      <c r="U225" s="246"/>
      <c r="V225" s="246"/>
      <c r="W225" s="246"/>
      <c r="X225" s="272"/>
      <c r="Y225" s="41"/>
    </row>
    <row r="226" spans="1:25" ht="49.95" customHeight="1" x14ac:dyDescent="0.3">
      <c r="A226" s="295" t="s">
        <v>76</v>
      </c>
      <c r="B226" s="296"/>
      <c r="C226" s="13">
        <v>2020</v>
      </c>
      <c r="D226" s="13">
        <v>2026</v>
      </c>
      <c r="E226" s="18" t="s">
        <v>43</v>
      </c>
      <c r="F226" s="18" t="s">
        <v>43</v>
      </c>
      <c r="G226" s="169" t="s">
        <v>43</v>
      </c>
      <c r="H226" s="169" t="s">
        <v>43</v>
      </c>
      <c r="I226" s="169" t="s">
        <v>43</v>
      </c>
      <c r="J226" s="169" t="s">
        <v>43</v>
      </c>
      <c r="K226" s="169" t="s">
        <v>43</v>
      </c>
      <c r="L226" s="169" t="s">
        <v>43</v>
      </c>
      <c r="M226" s="169" t="s">
        <v>43</v>
      </c>
      <c r="N226" s="169" t="s">
        <v>43</v>
      </c>
      <c r="O226" s="13"/>
      <c r="P226" s="13"/>
      <c r="Q226" s="13"/>
      <c r="R226" s="13"/>
      <c r="S226" s="13"/>
      <c r="T226" s="13"/>
      <c r="U226" s="13"/>
      <c r="V226" s="13"/>
      <c r="W226" s="13"/>
      <c r="X226" s="3"/>
      <c r="Y226" s="2"/>
    </row>
    <row r="227" spans="1:25" ht="64.2" customHeight="1" x14ac:dyDescent="0.3">
      <c r="A227" s="295" t="s">
        <v>60</v>
      </c>
      <c r="B227" s="296"/>
      <c r="C227" s="13">
        <v>2020</v>
      </c>
      <c r="D227" s="13">
        <v>2026</v>
      </c>
      <c r="E227" s="18" t="s">
        <v>43</v>
      </c>
      <c r="F227" s="18" t="s">
        <v>43</v>
      </c>
      <c r="G227" s="169" t="s">
        <v>43</v>
      </c>
      <c r="H227" s="169" t="s">
        <v>43</v>
      </c>
      <c r="I227" s="169" t="s">
        <v>43</v>
      </c>
      <c r="J227" s="169" t="s">
        <v>43</v>
      </c>
      <c r="K227" s="169" t="s">
        <v>43</v>
      </c>
      <c r="L227" s="169"/>
      <c r="M227" s="169" t="s">
        <v>43</v>
      </c>
      <c r="N227" s="169" t="s">
        <v>43</v>
      </c>
      <c r="O227" s="13"/>
      <c r="P227" s="13"/>
      <c r="Q227" s="13"/>
      <c r="R227" s="13"/>
      <c r="S227" s="13"/>
      <c r="T227" s="13"/>
      <c r="U227" s="13"/>
      <c r="V227" s="13"/>
      <c r="W227" s="13"/>
      <c r="X227" s="3"/>
      <c r="Y227" s="2"/>
    </row>
    <row r="228" spans="1:25" ht="15.75" customHeight="1" x14ac:dyDescent="0.3">
      <c r="A228" s="239"/>
      <c r="B228" s="239" t="s">
        <v>61</v>
      </c>
      <c r="C228" s="244">
        <v>2020</v>
      </c>
      <c r="D228" s="244">
        <v>2026</v>
      </c>
      <c r="E228" s="262" t="s">
        <v>43</v>
      </c>
      <c r="F228" s="262" t="s">
        <v>43</v>
      </c>
      <c r="G228" s="258" t="s">
        <v>43</v>
      </c>
      <c r="H228" s="258" t="s">
        <v>43</v>
      </c>
      <c r="I228" s="258" t="s">
        <v>43</v>
      </c>
      <c r="J228" s="258" t="s">
        <v>43</v>
      </c>
      <c r="K228" s="258" t="s">
        <v>43</v>
      </c>
      <c r="L228" s="170"/>
      <c r="M228" s="258" t="s">
        <v>43</v>
      </c>
      <c r="N228" s="258" t="s">
        <v>43</v>
      </c>
      <c r="O228" s="262" t="s">
        <v>43</v>
      </c>
      <c r="P228" s="262" t="s">
        <v>43</v>
      </c>
      <c r="Q228" s="262" t="s">
        <v>43</v>
      </c>
      <c r="R228" s="262" t="s">
        <v>43</v>
      </c>
      <c r="S228" s="262" t="s">
        <v>43</v>
      </c>
      <c r="T228" s="262" t="s">
        <v>43</v>
      </c>
      <c r="U228" s="262" t="s">
        <v>43</v>
      </c>
      <c r="V228" s="262" t="s">
        <v>43</v>
      </c>
      <c r="W228" s="262" t="s">
        <v>43</v>
      </c>
      <c r="X228" s="370" t="s">
        <v>43</v>
      </c>
      <c r="Y228" s="2"/>
    </row>
    <row r="229" spans="1:25" x14ac:dyDescent="0.3">
      <c r="A229" s="240"/>
      <c r="B229" s="240"/>
      <c r="C229" s="245"/>
      <c r="D229" s="245"/>
      <c r="E229" s="263"/>
      <c r="F229" s="263"/>
      <c r="G229" s="259"/>
      <c r="H229" s="259"/>
      <c r="I229" s="259"/>
      <c r="J229" s="259"/>
      <c r="K229" s="259"/>
      <c r="L229" s="171"/>
      <c r="M229" s="259"/>
      <c r="N229" s="259"/>
      <c r="O229" s="263"/>
      <c r="P229" s="263"/>
      <c r="Q229" s="263"/>
      <c r="R229" s="263"/>
      <c r="S229" s="263"/>
      <c r="T229" s="263"/>
      <c r="U229" s="263"/>
      <c r="V229" s="263"/>
      <c r="W229" s="263"/>
      <c r="X229" s="371"/>
      <c r="Y229" s="2"/>
    </row>
    <row r="230" spans="1:25" ht="33.6" customHeight="1" x14ac:dyDescent="0.3">
      <c r="A230" s="241"/>
      <c r="B230" s="241"/>
      <c r="C230" s="246"/>
      <c r="D230" s="246"/>
      <c r="E230" s="264"/>
      <c r="F230" s="264"/>
      <c r="G230" s="260"/>
      <c r="H230" s="260"/>
      <c r="I230" s="260"/>
      <c r="J230" s="260"/>
      <c r="K230" s="260"/>
      <c r="L230" s="172"/>
      <c r="M230" s="260"/>
      <c r="N230" s="260"/>
      <c r="O230" s="264"/>
      <c r="P230" s="264"/>
      <c r="Q230" s="264"/>
      <c r="R230" s="264"/>
      <c r="S230" s="264"/>
      <c r="T230" s="264"/>
      <c r="U230" s="264"/>
      <c r="V230" s="264"/>
      <c r="W230" s="264"/>
      <c r="X230" s="372"/>
      <c r="Y230" s="2"/>
    </row>
    <row r="231" spans="1:25" ht="15.75" customHeight="1" x14ac:dyDescent="0.3">
      <c r="A231" s="239"/>
      <c r="B231" s="239" t="s">
        <v>59</v>
      </c>
      <c r="C231" s="244">
        <v>2020</v>
      </c>
      <c r="D231" s="244">
        <v>2026</v>
      </c>
      <c r="E231" s="239" t="s">
        <v>115</v>
      </c>
      <c r="F231" s="17" t="s">
        <v>36</v>
      </c>
      <c r="G231" s="157">
        <f t="shared" ref="G231:N231" si="85">G232+G233</f>
        <v>98171967.649999991</v>
      </c>
      <c r="H231" s="157">
        <f t="shared" si="85"/>
        <v>22257967.369999997</v>
      </c>
      <c r="I231" s="157">
        <f t="shared" si="85"/>
        <v>13502220.91</v>
      </c>
      <c r="J231" s="157">
        <f t="shared" si="85"/>
        <v>12003024.290000001</v>
      </c>
      <c r="K231" s="157">
        <f t="shared" si="85"/>
        <v>13731760</v>
      </c>
      <c r="L231" s="157">
        <f t="shared" si="85"/>
        <v>13886760</v>
      </c>
      <c r="M231" s="157">
        <f t="shared" si="85"/>
        <v>13886760</v>
      </c>
      <c r="N231" s="157">
        <f t="shared" si="85"/>
        <v>8903475.0800000001</v>
      </c>
      <c r="O231" s="262" t="s">
        <v>43</v>
      </c>
      <c r="P231" s="262" t="s">
        <v>43</v>
      </c>
      <c r="Q231" s="262" t="s">
        <v>43</v>
      </c>
      <c r="R231" s="262" t="s">
        <v>43</v>
      </c>
      <c r="S231" s="262" t="s">
        <v>43</v>
      </c>
      <c r="T231" s="262" t="s">
        <v>43</v>
      </c>
      <c r="U231" s="262" t="s">
        <v>43</v>
      </c>
      <c r="V231" s="262" t="s">
        <v>43</v>
      </c>
      <c r="W231" s="262" t="s">
        <v>43</v>
      </c>
      <c r="X231" s="370" t="s">
        <v>43</v>
      </c>
      <c r="Y231" s="2"/>
    </row>
    <row r="232" spans="1:25" ht="63" customHeight="1" x14ac:dyDescent="0.3">
      <c r="A232" s="240"/>
      <c r="B232" s="240"/>
      <c r="C232" s="245"/>
      <c r="D232" s="245"/>
      <c r="E232" s="240"/>
      <c r="F232" s="17" t="s">
        <v>41</v>
      </c>
      <c r="G232" s="157">
        <f>SUM(H232:N232)</f>
        <v>87676591.559999987</v>
      </c>
      <c r="H232" s="157">
        <f>H235+H238+H241+H244+H256+H247+H250+H253</f>
        <v>11974595.01</v>
      </c>
      <c r="I232" s="157">
        <f t="shared" ref="I232:N232" si="86">I235+I238+I241+I244+I256+I247+I250+I253</f>
        <v>13290217.18</v>
      </c>
      <c r="J232" s="157">
        <f t="shared" si="86"/>
        <v>12003024.290000001</v>
      </c>
      <c r="K232" s="157">
        <f t="shared" si="86"/>
        <v>13731760</v>
      </c>
      <c r="L232" s="157">
        <f t="shared" si="86"/>
        <v>13886760</v>
      </c>
      <c r="M232" s="157">
        <f t="shared" si="86"/>
        <v>13886760</v>
      </c>
      <c r="N232" s="157">
        <f t="shared" si="86"/>
        <v>8903475.0800000001</v>
      </c>
      <c r="O232" s="263"/>
      <c r="P232" s="263"/>
      <c r="Q232" s="263"/>
      <c r="R232" s="263"/>
      <c r="S232" s="263"/>
      <c r="T232" s="263"/>
      <c r="U232" s="263"/>
      <c r="V232" s="263"/>
      <c r="W232" s="263"/>
      <c r="X232" s="371"/>
      <c r="Y232" s="2"/>
    </row>
    <row r="233" spans="1:25" ht="47.25" customHeight="1" x14ac:dyDescent="0.3">
      <c r="A233" s="241"/>
      <c r="B233" s="241"/>
      <c r="C233" s="246"/>
      <c r="D233" s="246"/>
      <c r="E233" s="241"/>
      <c r="F233" s="17" t="s">
        <v>42</v>
      </c>
      <c r="G233" s="157">
        <f>SUM(H233:N233)</f>
        <v>10495376.09</v>
      </c>
      <c r="H233" s="157">
        <f>H236+H239+H242+H245+H257+H248+H251+H254</f>
        <v>10283372.359999999</v>
      </c>
      <c r="I233" s="157">
        <f t="shared" ref="I233:N233" si="87">I236+I239+I242+I245+I257+I248+I251+I254</f>
        <v>212003.73</v>
      </c>
      <c r="J233" s="157">
        <f t="shared" si="87"/>
        <v>0</v>
      </c>
      <c r="K233" s="157">
        <f t="shared" si="87"/>
        <v>0</v>
      </c>
      <c r="L233" s="157">
        <f t="shared" si="87"/>
        <v>0</v>
      </c>
      <c r="M233" s="157">
        <f t="shared" si="87"/>
        <v>0</v>
      </c>
      <c r="N233" s="157">
        <f t="shared" si="87"/>
        <v>0</v>
      </c>
      <c r="O233" s="264"/>
      <c r="P233" s="264"/>
      <c r="Q233" s="264"/>
      <c r="R233" s="264"/>
      <c r="S233" s="264"/>
      <c r="T233" s="264"/>
      <c r="U233" s="264"/>
      <c r="V233" s="264"/>
      <c r="W233" s="264"/>
      <c r="X233" s="372"/>
      <c r="Y233" s="2"/>
    </row>
    <row r="234" spans="1:25" ht="15.75" customHeight="1" x14ac:dyDescent="0.3">
      <c r="A234" s="239"/>
      <c r="B234" s="239" t="s">
        <v>119</v>
      </c>
      <c r="C234" s="244">
        <v>2020</v>
      </c>
      <c r="D234" s="244">
        <v>2026</v>
      </c>
      <c r="E234" s="239" t="s">
        <v>115</v>
      </c>
      <c r="F234" s="17" t="s">
        <v>36</v>
      </c>
      <c r="G234" s="157">
        <f t="shared" ref="G234:N234" si="88">G235+G236</f>
        <v>494906</v>
      </c>
      <c r="H234" s="157">
        <f t="shared" si="88"/>
        <v>58006</v>
      </c>
      <c r="I234" s="157">
        <f t="shared" si="88"/>
        <v>87250</v>
      </c>
      <c r="J234" s="157">
        <f t="shared" si="88"/>
        <v>99650</v>
      </c>
      <c r="K234" s="157">
        <f t="shared" si="88"/>
        <v>50000</v>
      </c>
      <c r="L234" s="157">
        <f t="shared" si="88"/>
        <v>50000</v>
      </c>
      <c r="M234" s="157">
        <f t="shared" si="88"/>
        <v>50000</v>
      </c>
      <c r="N234" s="157">
        <f t="shared" si="88"/>
        <v>100000</v>
      </c>
      <c r="O234" s="13"/>
      <c r="P234" s="13"/>
      <c r="Q234" s="13"/>
      <c r="R234" s="13"/>
      <c r="S234" s="13"/>
      <c r="T234" s="13"/>
      <c r="U234" s="13"/>
      <c r="V234" s="13"/>
      <c r="W234" s="13"/>
      <c r="X234" s="3"/>
      <c r="Y234" s="2"/>
    </row>
    <row r="235" spans="1:25" ht="111.75" customHeight="1" x14ac:dyDescent="0.3">
      <c r="A235" s="240"/>
      <c r="B235" s="240"/>
      <c r="C235" s="245"/>
      <c r="D235" s="245"/>
      <c r="E235" s="240"/>
      <c r="F235" s="17" t="s">
        <v>41</v>
      </c>
      <c r="G235" s="157">
        <f>SUM(H235:N235)</f>
        <v>494906</v>
      </c>
      <c r="H235" s="157">
        <v>58006</v>
      </c>
      <c r="I235" s="157">
        <v>87250</v>
      </c>
      <c r="J235" s="157">
        <v>99650</v>
      </c>
      <c r="K235" s="157">
        <v>50000</v>
      </c>
      <c r="L235" s="157">
        <v>50000</v>
      </c>
      <c r="M235" s="157">
        <v>50000</v>
      </c>
      <c r="N235" s="157">
        <v>100000</v>
      </c>
      <c r="O235" s="244" t="s">
        <v>103</v>
      </c>
      <c r="P235" s="244" t="s">
        <v>102</v>
      </c>
      <c r="Q235" s="244">
        <f>SUM(R235:X235)</f>
        <v>49</v>
      </c>
      <c r="R235" s="244">
        <v>7</v>
      </c>
      <c r="S235" s="244">
        <v>7</v>
      </c>
      <c r="T235" s="244">
        <v>7</v>
      </c>
      <c r="U235" s="244">
        <v>7</v>
      </c>
      <c r="V235" s="244">
        <v>7</v>
      </c>
      <c r="W235" s="244">
        <v>7</v>
      </c>
      <c r="X235" s="244">
        <v>7</v>
      </c>
      <c r="Y235" s="2"/>
    </row>
    <row r="236" spans="1:25" ht="64.95" customHeight="1" x14ac:dyDescent="0.3">
      <c r="A236" s="241"/>
      <c r="B236" s="241"/>
      <c r="C236" s="246"/>
      <c r="D236" s="246"/>
      <c r="E236" s="241"/>
      <c r="F236" s="17" t="s">
        <v>42</v>
      </c>
      <c r="G236" s="157">
        <f>SUM(H236:N236)</f>
        <v>0</v>
      </c>
      <c r="H236" s="157">
        <v>0</v>
      </c>
      <c r="I236" s="157">
        <v>0</v>
      </c>
      <c r="J236" s="157">
        <v>0</v>
      </c>
      <c r="K236" s="157">
        <v>0</v>
      </c>
      <c r="L236" s="157">
        <v>0</v>
      </c>
      <c r="M236" s="157">
        <v>0</v>
      </c>
      <c r="N236" s="157">
        <v>0</v>
      </c>
      <c r="O236" s="246"/>
      <c r="P236" s="246"/>
      <c r="Q236" s="246"/>
      <c r="R236" s="246"/>
      <c r="S236" s="246"/>
      <c r="T236" s="246"/>
      <c r="U236" s="246"/>
      <c r="V236" s="246"/>
      <c r="W236" s="246"/>
      <c r="X236" s="246"/>
      <c r="Y236" s="2"/>
    </row>
    <row r="237" spans="1:25" ht="15.75" customHeight="1" x14ac:dyDescent="0.3">
      <c r="A237" s="297"/>
      <c r="B237" s="239" t="s">
        <v>62</v>
      </c>
      <c r="C237" s="244">
        <v>2020</v>
      </c>
      <c r="D237" s="244">
        <v>2026</v>
      </c>
      <c r="E237" s="239" t="s">
        <v>115</v>
      </c>
      <c r="F237" s="17" t="s">
        <v>36</v>
      </c>
      <c r="G237" s="157">
        <f t="shared" ref="G237:N237" si="89">G238+G239</f>
        <v>23596606.399999999</v>
      </c>
      <c r="H237" s="157">
        <f t="shared" si="89"/>
        <v>3253358.24</v>
      </c>
      <c r="I237" s="157">
        <f t="shared" si="89"/>
        <v>4282791.66</v>
      </c>
      <c r="J237" s="157">
        <f t="shared" si="89"/>
        <v>3309856.5</v>
      </c>
      <c r="K237" s="157">
        <f t="shared" si="89"/>
        <v>3311760</v>
      </c>
      <c r="L237" s="157">
        <f t="shared" si="89"/>
        <v>3436760</v>
      </c>
      <c r="M237" s="157">
        <f t="shared" si="89"/>
        <v>3436760</v>
      </c>
      <c r="N237" s="157">
        <f t="shared" si="89"/>
        <v>2565320</v>
      </c>
      <c r="O237" s="244" t="s">
        <v>85</v>
      </c>
      <c r="P237" s="244" t="s">
        <v>84</v>
      </c>
      <c r="Q237" s="244">
        <v>7</v>
      </c>
      <c r="R237" s="244">
        <v>1</v>
      </c>
      <c r="S237" s="244">
        <v>1</v>
      </c>
      <c r="T237" s="244">
        <v>1</v>
      </c>
      <c r="U237" s="244">
        <v>1</v>
      </c>
      <c r="V237" s="244">
        <v>1</v>
      </c>
      <c r="W237" s="244">
        <v>1</v>
      </c>
      <c r="X237" s="247">
        <v>1</v>
      </c>
      <c r="Y237" s="2"/>
    </row>
    <row r="238" spans="1:25" ht="81" customHeight="1" x14ac:dyDescent="0.3">
      <c r="A238" s="298"/>
      <c r="B238" s="240"/>
      <c r="C238" s="245"/>
      <c r="D238" s="245"/>
      <c r="E238" s="240"/>
      <c r="F238" s="17" t="s">
        <v>41</v>
      </c>
      <c r="G238" s="157">
        <f>SUM(H238:N238)</f>
        <v>23596606.399999999</v>
      </c>
      <c r="H238" s="157">
        <v>3253358.24</v>
      </c>
      <c r="I238" s="157">
        <v>4282791.66</v>
      </c>
      <c r="J238" s="157">
        <v>3309856.5</v>
      </c>
      <c r="K238" s="157">
        <v>3311760</v>
      </c>
      <c r="L238" s="157">
        <v>3436760</v>
      </c>
      <c r="M238" s="157">
        <v>3436760</v>
      </c>
      <c r="N238" s="157">
        <v>2565320</v>
      </c>
      <c r="O238" s="245"/>
      <c r="P238" s="245"/>
      <c r="Q238" s="245"/>
      <c r="R238" s="245"/>
      <c r="S238" s="245"/>
      <c r="T238" s="245"/>
      <c r="U238" s="245"/>
      <c r="V238" s="245"/>
      <c r="W238" s="245"/>
      <c r="X238" s="248"/>
      <c r="Y238" s="2"/>
    </row>
    <row r="239" spans="1:25" ht="63" customHeight="1" x14ac:dyDescent="0.3">
      <c r="A239" s="299"/>
      <c r="B239" s="241"/>
      <c r="C239" s="246"/>
      <c r="D239" s="246"/>
      <c r="E239" s="241"/>
      <c r="F239" s="17" t="s">
        <v>42</v>
      </c>
      <c r="G239" s="157">
        <f>SUM(H239:N239)</f>
        <v>0</v>
      </c>
      <c r="H239" s="157">
        <v>0</v>
      </c>
      <c r="I239" s="157">
        <v>0</v>
      </c>
      <c r="J239" s="157">
        <v>0</v>
      </c>
      <c r="K239" s="157">
        <v>0</v>
      </c>
      <c r="L239" s="157">
        <v>0</v>
      </c>
      <c r="M239" s="157">
        <v>0</v>
      </c>
      <c r="N239" s="157">
        <v>0</v>
      </c>
      <c r="O239" s="246"/>
      <c r="P239" s="246"/>
      <c r="Q239" s="246"/>
      <c r="R239" s="246"/>
      <c r="S239" s="246"/>
      <c r="T239" s="246"/>
      <c r="U239" s="246"/>
      <c r="V239" s="246"/>
      <c r="W239" s="246"/>
      <c r="X239" s="249"/>
      <c r="Y239" s="2"/>
    </row>
    <row r="240" spans="1:25" ht="15.75" customHeight="1" x14ac:dyDescent="0.3">
      <c r="A240" s="297"/>
      <c r="B240" s="239" t="s">
        <v>63</v>
      </c>
      <c r="C240" s="244">
        <v>2020</v>
      </c>
      <c r="D240" s="244">
        <v>2026</v>
      </c>
      <c r="E240" s="239" t="s">
        <v>115</v>
      </c>
      <c r="F240" s="17" t="s">
        <v>36</v>
      </c>
      <c r="G240" s="157">
        <f>G241+G242</f>
        <v>497244.06</v>
      </c>
      <c r="H240" s="157">
        <f>H241+H242</f>
        <v>187261.06</v>
      </c>
      <c r="I240" s="157">
        <f>I241+I242</f>
        <v>0</v>
      </c>
      <c r="J240" s="157">
        <f>J241+J242</f>
        <v>9983</v>
      </c>
      <c r="K240" s="157">
        <f>K241+K242</f>
        <v>50000</v>
      </c>
      <c r="L240" s="157">
        <f t="shared" ref="L240:N240" si="90">L241+L242</f>
        <v>50000</v>
      </c>
      <c r="M240" s="157">
        <f t="shared" si="90"/>
        <v>50000</v>
      </c>
      <c r="N240" s="157">
        <f t="shared" si="90"/>
        <v>150000</v>
      </c>
      <c r="O240" s="13"/>
      <c r="P240" s="13"/>
      <c r="Q240" s="13"/>
      <c r="R240" s="13"/>
      <c r="S240" s="13"/>
      <c r="T240" s="13"/>
      <c r="U240" s="13"/>
      <c r="V240" s="13"/>
      <c r="W240" s="13"/>
      <c r="X240" s="3"/>
      <c r="Y240" s="2"/>
    </row>
    <row r="241" spans="1:25" ht="63" customHeight="1" x14ac:dyDescent="0.3">
      <c r="A241" s="298"/>
      <c r="B241" s="240"/>
      <c r="C241" s="245"/>
      <c r="D241" s="245"/>
      <c r="E241" s="240"/>
      <c r="F241" s="17" t="s">
        <v>41</v>
      </c>
      <c r="G241" s="157">
        <f>SUM(H241:N241)</f>
        <v>497244.06</v>
      </c>
      <c r="H241" s="157">
        <v>187261.06</v>
      </c>
      <c r="I241" s="157">
        <v>0</v>
      </c>
      <c r="J241" s="157">
        <v>9983</v>
      </c>
      <c r="K241" s="157">
        <v>50000</v>
      </c>
      <c r="L241" s="157">
        <v>50000</v>
      </c>
      <c r="M241" s="157">
        <v>50000</v>
      </c>
      <c r="N241" s="157">
        <v>150000</v>
      </c>
      <c r="O241" s="244" t="s">
        <v>86</v>
      </c>
      <c r="P241" s="244" t="s">
        <v>84</v>
      </c>
      <c r="Q241" s="244">
        <f>R241+S241+T241+U241+V241+W241</f>
        <v>15</v>
      </c>
      <c r="R241" s="244">
        <v>3</v>
      </c>
      <c r="S241" s="244">
        <v>0</v>
      </c>
      <c r="T241" s="244">
        <v>3</v>
      </c>
      <c r="U241" s="244">
        <v>3</v>
      </c>
      <c r="V241" s="244">
        <v>3</v>
      </c>
      <c r="W241" s="244">
        <v>3</v>
      </c>
      <c r="X241" s="244">
        <v>3</v>
      </c>
      <c r="Y241" s="2"/>
    </row>
    <row r="242" spans="1:25" ht="63" customHeight="1" x14ac:dyDescent="0.3">
      <c r="A242" s="299"/>
      <c r="B242" s="241"/>
      <c r="C242" s="246"/>
      <c r="D242" s="246"/>
      <c r="E242" s="241"/>
      <c r="F242" s="17" t="s">
        <v>42</v>
      </c>
      <c r="G242" s="157">
        <f>SUM(H242:N242)</f>
        <v>0</v>
      </c>
      <c r="H242" s="157">
        <v>0</v>
      </c>
      <c r="I242" s="157">
        <v>0</v>
      </c>
      <c r="J242" s="157">
        <v>0</v>
      </c>
      <c r="K242" s="157">
        <v>0</v>
      </c>
      <c r="L242" s="157">
        <v>0</v>
      </c>
      <c r="M242" s="157">
        <v>0</v>
      </c>
      <c r="N242" s="157">
        <v>0</v>
      </c>
      <c r="O242" s="246"/>
      <c r="P242" s="246"/>
      <c r="Q242" s="246"/>
      <c r="R242" s="246"/>
      <c r="S242" s="246"/>
      <c r="T242" s="246"/>
      <c r="U242" s="246"/>
      <c r="V242" s="246"/>
      <c r="W242" s="246"/>
      <c r="X242" s="246"/>
      <c r="Y242" s="2"/>
    </row>
    <row r="243" spans="1:25" ht="15.75" customHeight="1" x14ac:dyDescent="0.3">
      <c r="A243" s="297"/>
      <c r="B243" s="239" t="s">
        <v>120</v>
      </c>
      <c r="C243" s="244">
        <v>2020</v>
      </c>
      <c r="D243" s="244">
        <v>2026</v>
      </c>
      <c r="E243" s="239" t="s">
        <v>115</v>
      </c>
      <c r="F243" s="17" t="s">
        <v>36</v>
      </c>
      <c r="G243" s="157">
        <f t="shared" ref="G243:M243" si="91">G244+G245</f>
        <v>10531201</v>
      </c>
      <c r="H243" s="157">
        <f t="shared" si="91"/>
        <v>10531201</v>
      </c>
      <c r="I243" s="157">
        <f t="shared" si="91"/>
        <v>0</v>
      </c>
      <c r="J243" s="157">
        <f t="shared" si="91"/>
        <v>0</v>
      </c>
      <c r="K243" s="157">
        <f t="shared" si="91"/>
        <v>0</v>
      </c>
      <c r="L243" s="157">
        <f t="shared" si="91"/>
        <v>0</v>
      </c>
      <c r="M243" s="157">
        <f t="shared" si="91"/>
        <v>0</v>
      </c>
      <c r="N243" s="157">
        <v>0</v>
      </c>
      <c r="O243" s="244" t="s">
        <v>138</v>
      </c>
      <c r="P243" s="244" t="s">
        <v>96</v>
      </c>
      <c r="Q243" s="244">
        <f>R243</f>
        <v>100</v>
      </c>
      <c r="R243" s="244">
        <v>100</v>
      </c>
      <c r="S243" s="244" t="s">
        <v>55</v>
      </c>
      <c r="T243" s="244" t="s">
        <v>55</v>
      </c>
      <c r="U243" s="244" t="s">
        <v>55</v>
      </c>
      <c r="V243" s="244" t="s">
        <v>55</v>
      </c>
      <c r="W243" s="244" t="s">
        <v>55</v>
      </c>
      <c r="X243" s="36" t="s">
        <v>55</v>
      </c>
      <c r="Y243" s="2"/>
    </row>
    <row r="244" spans="1:25" ht="63" customHeight="1" x14ac:dyDescent="0.3">
      <c r="A244" s="298"/>
      <c r="B244" s="240"/>
      <c r="C244" s="245"/>
      <c r="D244" s="245"/>
      <c r="E244" s="240"/>
      <c r="F244" s="17" t="s">
        <v>41</v>
      </c>
      <c r="G244" s="157">
        <f>SUM(H244:N244)</f>
        <v>531201</v>
      </c>
      <c r="H244" s="157">
        <v>531201</v>
      </c>
      <c r="I244" s="157">
        <v>0</v>
      </c>
      <c r="J244" s="157">
        <v>0</v>
      </c>
      <c r="K244" s="157">
        <v>0</v>
      </c>
      <c r="L244" s="157">
        <v>0</v>
      </c>
      <c r="M244" s="157">
        <v>0</v>
      </c>
      <c r="N244" s="157">
        <v>0</v>
      </c>
      <c r="O244" s="245"/>
      <c r="P244" s="245"/>
      <c r="Q244" s="245"/>
      <c r="R244" s="245"/>
      <c r="S244" s="245"/>
      <c r="T244" s="245"/>
      <c r="U244" s="245"/>
      <c r="V244" s="245"/>
      <c r="W244" s="245"/>
      <c r="X244" s="37"/>
      <c r="Y244" s="2"/>
    </row>
    <row r="245" spans="1:25" ht="63" customHeight="1" x14ac:dyDescent="0.3">
      <c r="A245" s="299"/>
      <c r="B245" s="241"/>
      <c r="C245" s="246"/>
      <c r="D245" s="246"/>
      <c r="E245" s="241"/>
      <c r="F245" s="17" t="s">
        <v>42</v>
      </c>
      <c r="G245" s="157">
        <f>SUM(H245:N245)</f>
        <v>10000000</v>
      </c>
      <c r="H245" s="157">
        <v>10000000</v>
      </c>
      <c r="I245" s="157">
        <v>0</v>
      </c>
      <c r="J245" s="157">
        <v>0</v>
      </c>
      <c r="K245" s="157">
        <v>0</v>
      </c>
      <c r="L245" s="157">
        <v>0</v>
      </c>
      <c r="M245" s="157">
        <v>0</v>
      </c>
      <c r="N245" s="157">
        <v>0</v>
      </c>
      <c r="O245" s="246"/>
      <c r="P245" s="246"/>
      <c r="Q245" s="246"/>
      <c r="R245" s="246"/>
      <c r="S245" s="246"/>
      <c r="T245" s="246"/>
      <c r="U245" s="246"/>
      <c r="V245" s="246"/>
      <c r="W245" s="246"/>
      <c r="X245" s="38"/>
      <c r="Y245" s="2"/>
    </row>
    <row r="246" spans="1:25" s="49" customFormat="1" ht="63" customHeight="1" x14ac:dyDescent="0.3">
      <c r="A246" s="302"/>
      <c r="B246" s="239" t="s">
        <v>64</v>
      </c>
      <c r="C246" s="244">
        <v>2020</v>
      </c>
      <c r="D246" s="244">
        <v>2026</v>
      </c>
      <c r="E246" s="239" t="s">
        <v>115</v>
      </c>
      <c r="F246" s="46" t="s">
        <v>36</v>
      </c>
      <c r="G246" s="157">
        <f t="shared" ref="G246:N246" si="92">G247+G248</f>
        <v>60813000.840000004</v>
      </c>
      <c r="H246" s="157">
        <f>H247+H248</f>
        <v>7840106.8700000001</v>
      </c>
      <c r="I246" s="157">
        <f t="shared" si="92"/>
        <v>8775445</v>
      </c>
      <c r="J246" s="157">
        <f t="shared" si="92"/>
        <v>8109293.8899999997</v>
      </c>
      <c r="K246" s="157">
        <f t="shared" si="92"/>
        <v>10000000</v>
      </c>
      <c r="L246" s="157">
        <f t="shared" si="92"/>
        <v>10000000</v>
      </c>
      <c r="M246" s="157">
        <f t="shared" si="92"/>
        <v>10000000</v>
      </c>
      <c r="N246" s="157">
        <f t="shared" si="92"/>
        <v>6088155.0800000001</v>
      </c>
      <c r="O246" s="273" t="s">
        <v>104</v>
      </c>
      <c r="P246" s="273" t="s">
        <v>84</v>
      </c>
      <c r="Q246" s="247" t="s">
        <v>55</v>
      </c>
      <c r="R246" s="247">
        <v>650</v>
      </c>
      <c r="S246" s="247">
        <v>650</v>
      </c>
      <c r="T246" s="247">
        <v>490</v>
      </c>
      <c r="U246" s="247">
        <v>490</v>
      </c>
      <c r="V246" s="247">
        <v>490</v>
      </c>
      <c r="W246" s="247">
        <v>490</v>
      </c>
      <c r="X246" s="247">
        <v>490</v>
      </c>
      <c r="Y246" s="2"/>
    </row>
    <row r="247" spans="1:25" s="49" customFormat="1" ht="63" customHeight="1" x14ac:dyDescent="0.3">
      <c r="A247" s="300"/>
      <c r="B247" s="293"/>
      <c r="C247" s="256"/>
      <c r="D247" s="256"/>
      <c r="E247" s="240"/>
      <c r="F247" s="46" t="s">
        <v>41</v>
      </c>
      <c r="G247" s="157">
        <f>SUM(H247:N247)</f>
        <v>60813000.840000004</v>
      </c>
      <c r="H247" s="157">
        <v>7840106.8700000001</v>
      </c>
      <c r="I247" s="157">
        <v>8775445</v>
      </c>
      <c r="J247" s="157">
        <v>8109293.8899999997</v>
      </c>
      <c r="K247" s="157">
        <v>10000000</v>
      </c>
      <c r="L247" s="157">
        <v>10000000</v>
      </c>
      <c r="M247" s="157">
        <v>10000000</v>
      </c>
      <c r="N247" s="157">
        <v>6088155.0800000001</v>
      </c>
      <c r="O247" s="303"/>
      <c r="P247" s="274"/>
      <c r="Q247" s="248"/>
      <c r="R247" s="248"/>
      <c r="S247" s="248"/>
      <c r="T247" s="248"/>
      <c r="U247" s="248"/>
      <c r="V247" s="248"/>
      <c r="W247" s="248"/>
      <c r="X247" s="248"/>
      <c r="Y247" s="2"/>
    </row>
    <row r="248" spans="1:25" s="49" customFormat="1" ht="63" customHeight="1" x14ac:dyDescent="0.3">
      <c r="A248" s="300"/>
      <c r="B248" s="294"/>
      <c r="C248" s="257"/>
      <c r="D248" s="257"/>
      <c r="E248" s="241"/>
      <c r="F248" s="46" t="s">
        <v>42</v>
      </c>
      <c r="G248" s="157">
        <f>SUM(H248:N248)</f>
        <v>0</v>
      </c>
      <c r="H248" s="157">
        <v>0</v>
      </c>
      <c r="I248" s="157">
        <v>0</v>
      </c>
      <c r="J248" s="157">
        <v>0</v>
      </c>
      <c r="K248" s="157">
        <v>0</v>
      </c>
      <c r="L248" s="157">
        <v>0</v>
      </c>
      <c r="M248" s="157">
        <v>0</v>
      </c>
      <c r="N248" s="157">
        <v>0</v>
      </c>
      <c r="O248" s="304"/>
      <c r="P248" s="275"/>
      <c r="Q248" s="249"/>
      <c r="R248" s="249"/>
      <c r="S248" s="249"/>
      <c r="T248" s="249"/>
      <c r="U248" s="249"/>
      <c r="V248" s="249"/>
      <c r="W248" s="249"/>
      <c r="X248" s="249"/>
      <c r="Y248" s="2"/>
    </row>
    <row r="249" spans="1:25" s="49" customFormat="1" ht="63" customHeight="1" x14ac:dyDescent="0.3">
      <c r="A249" s="300"/>
      <c r="B249" s="239" t="s">
        <v>148</v>
      </c>
      <c r="C249" s="244">
        <v>2020</v>
      </c>
      <c r="D249" s="244">
        <v>2026</v>
      </c>
      <c r="E249" s="239" t="s">
        <v>115</v>
      </c>
      <c r="F249" s="46" t="s">
        <v>36</v>
      </c>
      <c r="G249" s="157">
        <f t="shared" ref="G249:N249" si="93">G250+G251</f>
        <v>1427131.1</v>
      </c>
      <c r="H249" s="157">
        <f t="shared" si="93"/>
        <v>44422</v>
      </c>
      <c r="I249" s="157">
        <f t="shared" si="93"/>
        <v>103903</v>
      </c>
      <c r="J249" s="157">
        <f t="shared" si="93"/>
        <v>408806.1</v>
      </c>
      <c r="K249" s="157">
        <f t="shared" si="93"/>
        <v>270000</v>
      </c>
      <c r="L249" s="157">
        <f t="shared" si="93"/>
        <v>300000</v>
      </c>
      <c r="M249" s="157">
        <f t="shared" si="93"/>
        <v>300000</v>
      </c>
      <c r="N249" s="157">
        <f t="shared" si="93"/>
        <v>0</v>
      </c>
      <c r="O249" s="239" t="s">
        <v>138</v>
      </c>
      <c r="P249" s="244" t="s">
        <v>96</v>
      </c>
      <c r="Q249" s="244" t="s">
        <v>55</v>
      </c>
      <c r="R249" s="244">
        <v>100</v>
      </c>
      <c r="S249" s="244">
        <v>100</v>
      </c>
      <c r="T249" s="244">
        <v>100</v>
      </c>
      <c r="U249" s="244">
        <v>100</v>
      </c>
      <c r="V249" s="244">
        <v>100</v>
      </c>
      <c r="W249" s="244"/>
      <c r="X249" s="244"/>
      <c r="Y249" s="2"/>
    </row>
    <row r="250" spans="1:25" s="49" customFormat="1" ht="63" customHeight="1" x14ac:dyDescent="0.3">
      <c r="A250" s="300"/>
      <c r="B250" s="240"/>
      <c r="C250" s="256"/>
      <c r="D250" s="256"/>
      <c r="E250" s="240"/>
      <c r="F250" s="46" t="s">
        <v>41</v>
      </c>
      <c r="G250" s="157">
        <f>SUM(H250:N250)</f>
        <v>1427131.1</v>
      </c>
      <c r="H250" s="157">
        <v>44422</v>
      </c>
      <c r="I250" s="157">
        <v>103903</v>
      </c>
      <c r="J250" s="157">
        <v>408806.1</v>
      </c>
      <c r="K250" s="157">
        <v>270000</v>
      </c>
      <c r="L250" s="157">
        <v>300000</v>
      </c>
      <c r="M250" s="157">
        <v>300000</v>
      </c>
      <c r="N250" s="157">
        <v>0</v>
      </c>
      <c r="O250" s="240"/>
      <c r="P250" s="245"/>
      <c r="Q250" s="245"/>
      <c r="R250" s="245"/>
      <c r="S250" s="245"/>
      <c r="T250" s="245"/>
      <c r="U250" s="245"/>
      <c r="V250" s="245"/>
      <c r="W250" s="245"/>
      <c r="X250" s="245"/>
      <c r="Y250" s="2"/>
    </row>
    <row r="251" spans="1:25" s="49" customFormat="1" ht="63" customHeight="1" x14ac:dyDescent="0.3">
      <c r="A251" s="301"/>
      <c r="B251" s="241"/>
      <c r="C251" s="257"/>
      <c r="D251" s="257"/>
      <c r="E251" s="241"/>
      <c r="F251" s="46" t="s">
        <v>42</v>
      </c>
      <c r="G251" s="157">
        <f>SUM(H251:N251)</f>
        <v>0</v>
      </c>
      <c r="H251" s="157">
        <v>0</v>
      </c>
      <c r="I251" s="157">
        <v>0</v>
      </c>
      <c r="J251" s="157">
        <v>0</v>
      </c>
      <c r="K251" s="157">
        <v>0</v>
      </c>
      <c r="L251" s="157">
        <v>0</v>
      </c>
      <c r="M251" s="157">
        <v>0</v>
      </c>
      <c r="N251" s="157">
        <v>0</v>
      </c>
      <c r="O251" s="241"/>
      <c r="P251" s="246"/>
      <c r="Q251" s="246"/>
      <c r="R251" s="246"/>
      <c r="S251" s="246"/>
      <c r="T251" s="246"/>
      <c r="U251" s="246"/>
      <c r="V251" s="246"/>
      <c r="W251" s="246"/>
      <c r="X251" s="246"/>
      <c r="Y251" s="2"/>
    </row>
    <row r="252" spans="1:25" s="110" customFormat="1" ht="63" customHeight="1" x14ac:dyDescent="0.3">
      <c r="A252" s="108"/>
      <c r="B252" s="239" t="s">
        <v>149</v>
      </c>
      <c r="C252" s="244">
        <v>2020</v>
      </c>
      <c r="D252" s="244">
        <v>2026</v>
      </c>
      <c r="E252" s="239" t="s">
        <v>115</v>
      </c>
      <c r="F252" s="100" t="s">
        <v>36</v>
      </c>
      <c r="G252" s="157">
        <f t="shared" ref="G252:N252" si="94">G253+G254</f>
        <v>316502.15999999997</v>
      </c>
      <c r="H252" s="157">
        <f t="shared" si="94"/>
        <v>60239.839999999997</v>
      </c>
      <c r="I252" s="157">
        <f t="shared" si="94"/>
        <v>40827.519999999997</v>
      </c>
      <c r="J252" s="157">
        <f t="shared" si="94"/>
        <v>65434.8</v>
      </c>
      <c r="K252" s="157">
        <f t="shared" si="94"/>
        <v>50000</v>
      </c>
      <c r="L252" s="157">
        <f t="shared" si="94"/>
        <v>50000</v>
      </c>
      <c r="M252" s="157">
        <f t="shared" si="94"/>
        <v>50000</v>
      </c>
      <c r="N252" s="157">
        <f t="shared" si="94"/>
        <v>0</v>
      </c>
      <c r="O252" s="273" t="s">
        <v>150</v>
      </c>
      <c r="P252" s="273" t="s">
        <v>84</v>
      </c>
      <c r="Q252" s="247">
        <f>SUM(R252:X254)</f>
        <v>7</v>
      </c>
      <c r="R252" s="247">
        <v>3</v>
      </c>
      <c r="S252" s="247">
        <v>1</v>
      </c>
      <c r="T252" s="247">
        <v>1</v>
      </c>
      <c r="U252" s="247">
        <v>1</v>
      </c>
      <c r="V252" s="247">
        <v>1</v>
      </c>
      <c r="W252" s="247"/>
      <c r="X252" s="247"/>
      <c r="Y252" s="2"/>
    </row>
    <row r="253" spans="1:25" s="110" customFormat="1" ht="63" customHeight="1" x14ac:dyDescent="0.3">
      <c r="A253" s="108"/>
      <c r="B253" s="293"/>
      <c r="C253" s="256"/>
      <c r="D253" s="256"/>
      <c r="E253" s="240"/>
      <c r="F253" s="100" t="s">
        <v>41</v>
      </c>
      <c r="G253" s="157">
        <f>SUM(H253:N253)</f>
        <v>316502.15999999997</v>
      </c>
      <c r="H253" s="157">
        <v>60239.839999999997</v>
      </c>
      <c r="I253" s="157">
        <v>40827.519999999997</v>
      </c>
      <c r="J253" s="157">
        <v>65434.8</v>
      </c>
      <c r="K253" s="157">
        <v>50000</v>
      </c>
      <c r="L253" s="157">
        <v>50000</v>
      </c>
      <c r="M253" s="157">
        <v>50000</v>
      </c>
      <c r="N253" s="157">
        <v>0</v>
      </c>
      <c r="O253" s="303"/>
      <c r="P253" s="274"/>
      <c r="Q253" s="248"/>
      <c r="R253" s="248"/>
      <c r="S253" s="248"/>
      <c r="T253" s="248"/>
      <c r="U253" s="248"/>
      <c r="V253" s="248"/>
      <c r="W253" s="248"/>
      <c r="X253" s="248"/>
      <c r="Y253" s="2"/>
    </row>
    <row r="254" spans="1:25" s="110" customFormat="1" ht="63" customHeight="1" x14ac:dyDescent="0.3">
      <c r="A254" s="108"/>
      <c r="B254" s="294"/>
      <c r="C254" s="257"/>
      <c r="D254" s="257"/>
      <c r="E254" s="241"/>
      <c r="F254" s="100" t="s">
        <v>42</v>
      </c>
      <c r="G254" s="157">
        <f>SUM(H254:N254)</f>
        <v>0</v>
      </c>
      <c r="H254" s="157">
        <v>0</v>
      </c>
      <c r="I254" s="157">
        <v>0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304"/>
      <c r="P254" s="275"/>
      <c r="Q254" s="249"/>
      <c r="R254" s="249"/>
      <c r="S254" s="249"/>
      <c r="T254" s="249"/>
      <c r="U254" s="249"/>
      <c r="V254" s="249"/>
      <c r="W254" s="249"/>
      <c r="X254" s="249"/>
      <c r="Y254" s="2"/>
    </row>
    <row r="255" spans="1:25" ht="24.75" customHeight="1" x14ac:dyDescent="0.3">
      <c r="A255" s="297"/>
      <c r="B255" s="239" t="s">
        <v>194</v>
      </c>
      <c r="C255" s="244">
        <v>2020</v>
      </c>
      <c r="D255" s="244">
        <v>2026</v>
      </c>
      <c r="E255" s="239" t="s">
        <v>115</v>
      </c>
      <c r="F255" s="46" t="s">
        <v>36</v>
      </c>
      <c r="G255" s="157">
        <f t="shared" ref="G255:N255" si="95">G256+G257</f>
        <v>495376.08999999997</v>
      </c>
      <c r="H255" s="157">
        <f t="shared" si="95"/>
        <v>283372.36</v>
      </c>
      <c r="I255" s="157">
        <f t="shared" si="95"/>
        <v>212003.73</v>
      </c>
      <c r="J255" s="157">
        <f t="shared" si="95"/>
        <v>0</v>
      </c>
      <c r="K255" s="157">
        <f t="shared" si="95"/>
        <v>0</v>
      </c>
      <c r="L255" s="157">
        <f t="shared" si="95"/>
        <v>0</v>
      </c>
      <c r="M255" s="157">
        <f t="shared" si="95"/>
        <v>0</v>
      </c>
      <c r="N255" s="157">
        <f t="shared" si="95"/>
        <v>0</v>
      </c>
      <c r="O255" s="239" t="s">
        <v>138</v>
      </c>
      <c r="P255" s="244" t="s">
        <v>96</v>
      </c>
      <c r="Q255" s="244" t="s">
        <v>55</v>
      </c>
      <c r="R255" s="244">
        <v>100</v>
      </c>
      <c r="S255" s="247">
        <v>100</v>
      </c>
      <c r="T255" s="247"/>
      <c r="U255" s="247"/>
      <c r="V255" s="247"/>
      <c r="W255" s="247"/>
      <c r="X255" s="247"/>
      <c r="Y255" s="2"/>
    </row>
    <row r="256" spans="1:25" ht="63" customHeight="1" x14ac:dyDescent="0.3">
      <c r="A256" s="293"/>
      <c r="B256" s="293"/>
      <c r="C256" s="256"/>
      <c r="D256" s="256"/>
      <c r="E256" s="240"/>
      <c r="F256" s="46" t="s">
        <v>41</v>
      </c>
      <c r="G256" s="157">
        <f>SUM(H256:N256)</f>
        <v>0</v>
      </c>
      <c r="H256" s="157">
        <v>0</v>
      </c>
      <c r="I256" s="157">
        <v>0</v>
      </c>
      <c r="J256" s="157">
        <v>0</v>
      </c>
      <c r="K256" s="157">
        <v>0</v>
      </c>
      <c r="L256" s="157">
        <v>0</v>
      </c>
      <c r="M256" s="157">
        <v>0</v>
      </c>
      <c r="N256" s="157">
        <v>0</v>
      </c>
      <c r="O256" s="240"/>
      <c r="P256" s="245"/>
      <c r="Q256" s="245"/>
      <c r="R256" s="245"/>
      <c r="S256" s="248"/>
      <c r="T256" s="248"/>
      <c r="U256" s="248"/>
      <c r="V256" s="248"/>
      <c r="W256" s="248"/>
      <c r="X256" s="248"/>
      <c r="Y256" s="2"/>
    </row>
    <row r="257" spans="1:25" ht="46.8" x14ac:dyDescent="0.3">
      <c r="A257" s="294"/>
      <c r="B257" s="294"/>
      <c r="C257" s="257"/>
      <c r="D257" s="257"/>
      <c r="E257" s="241"/>
      <c r="F257" s="46" t="s">
        <v>42</v>
      </c>
      <c r="G257" s="157">
        <f>SUM(H257:N257)</f>
        <v>495376.08999999997</v>
      </c>
      <c r="H257" s="157">
        <v>283372.36</v>
      </c>
      <c r="I257" s="157">
        <v>212003.73</v>
      </c>
      <c r="J257" s="157">
        <v>0</v>
      </c>
      <c r="K257" s="157">
        <v>0</v>
      </c>
      <c r="L257" s="157">
        <v>0</v>
      </c>
      <c r="M257" s="157">
        <v>0</v>
      </c>
      <c r="N257" s="157">
        <v>0</v>
      </c>
      <c r="O257" s="241"/>
      <c r="P257" s="246"/>
      <c r="Q257" s="246"/>
      <c r="R257" s="246"/>
      <c r="S257" s="249"/>
      <c r="T257" s="249"/>
      <c r="U257" s="249"/>
      <c r="V257" s="249"/>
      <c r="W257" s="249"/>
      <c r="X257" s="249"/>
      <c r="Y257" s="2"/>
    </row>
    <row r="258" spans="1:25" ht="31.2" x14ac:dyDescent="0.3">
      <c r="A258" s="305" t="s">
        <v>116</v>
      </c>
      <c r="B258" s="305"/>
      <c r="C258" s="305"/>
      <c r="D258" s="305"/>
      <c r="E258" s="305"/>
      <c r="F258" s="43" t="s">
        <v>36</v>
      </c>
      <c r="G258" s="167">
        <f t="shared" ref="G258:N258" si="96">G259+G260</f>
        <v>98171967.649999991</v>
      </c>
      <c r="H258" s="168">
        <f>H259+H260</f>
        <v>22257967.369999997</v>
      </c>
      <c r="I258" s="168">
        <f t="shared" si="96"/>
        <v>13502220.91</v>
      </c>
      <c r="J258" s="168">
        <f t="shared" si="96"/>
        <v>12003024.290000001</v>
      </c>
      <c r="K258" s="168">
        <f t="shared" si="96"/>
        <v>13731760</v>
      </c>
      <c r="L258" s="168">
        <f t="shared" si="96"/>
        <v>13886760</v>
      </c>
      <c r="M258" s="168">
        <f t="shared" si="96"/>
        <v>13886760</v>
      </c>
      <c r="N258" s="168">
        <f t="shared" si="96"/>
        <v>8903475.0800000001</v>
      </c>
      <c r="O258" s="242" t="s">
        <v>35</v>
      </c>
      <c r="P258" s="242" t="s">
        <v>35</v>
      </c>
      <c r="Q258" s="242" t="s">
        <v>35</v>
      </c>
      <c r="R258" s="242" t="s">
        <v>35</v>
      </c>
      <c r="S258" s="242" t="s">
        <v>35</v>
      </c>
      <c r="T258" s="242" t="s">
        <v>35</v>
      </c>
      <c r="U258" s="242" t="s">
        <v>35</v>
      </c>
      <c r="V258" s="242" t="s">
        <v>35</v>
      </c>
      <c r="W258" s="242" t="s">
        <v>35</v>
      </c>
      <c r="X258" s="265" t="s">
        <v>35</v>
      </c>
      <c r="Y258" s="2"/>
    </row>
    <row r="259" spans="1:25" ht="63" customHeight="1" x14ac:dyDescent="0.3">
      <c r="A259" s="305"/>
      <c r="B259" s="305"/>
      <c r="C259" s="305"/>
      <c r="D259" s="305"/>
      <c r="E259" s="305"/>
      <c r="F259" s="43" t="s">
        <v>41</v>
      </c>
      <c r="G259" s="167">
        <f>SUM(H259:N259)</f>
        <v>87676591.559999987</v>
      </c>
      <c r="H259" s="168">
        <f t="shared" ref="H259:N260" si="97">H232</f>
        <v>11974595.01</v>
      </c>
      <c r="I259" s="168">
        <f t="shared" si="97"/>
        <v>13290217.18</v>
      </c>
      <c r="J259" s="168">
        <f t="shared" si="97"/>
        <v>12003024.290000001</v>
      </c>
      <c r="K259" s="168">
        <f t="shared" si="97"/>
        <v>13731760</v>
      </c>
      <c r="L259" s="168">
        <f t="shared" si="97"/>
        <v>13886760</v>
      </c>
      <c r="M259" s="168">
        <f t="shared" si="97"/>
        <v>13886760</v>
      </c>
      <c r="N259" s="168">
        <f t="shared" si="97"/>
        <v>8903475.0800000001</v>
      </c>
      <c r="O259" s="242"/>
      <c r="P259" s="242"/>
      <c r="Q259" s="242"/>
      <c r="R259" s="242"/>
      <c r="S259" s="242"/>
      <c r="T259" s="242"/>
      <c r="U259" s="242"/>
      <c r="V259" s="242"/>
      <c r="W259" s="242"/>
      <c r="X259" s="265"/>
      <c r="Y259" s="2"/>
    </row>
    <row r="260" spans="1:25" ht="46.8" x14ac:dyDescent="0.3">
      <c r="A260" s="305"/>
      <c r="B260" s="305"/>
      <c r="C260" s="305"/>
      <c r="D260" s="305"/>
      <c r="E260" s="305"/>
      <c r="F260" s="43" t="s">
        <v>42</v>
      </c>
      <c r="G260" s="167">
        <f>SUM(H260:N260)</f>
        <v>10495376.09</v>
      </c>
      <c r="H260" s="167">
        <f t="shared" si="97"/>
        <v>10283372.359999999</v>
      </c>
      <c r="I260" s="167">
        <f t="shared" si="97"/>
        <v>212003.73</v>
      </c>
      <c r="J260" s="167">
        <f t="shared" si="97"/>
        <v>0</v>
      </c>
      <c r="K260" s="167">
        <f t="shared" si="97"/>
        <v>0</v>
      </c>
      <c r="L260" s="167">
        <f t="shared" si="97"/>
        <v>0</v>
      </c>
      <c r="M260" s="167">
        <f t="shared" si="97"/>
        <v>0</v>
      </c>
      <c r="N260" s="167">
        <f t="shared" si="97"/>
        <v>0</v>
      </c>
      <c r="O260" s="242"/>
      <c r="P260" s="242"/>
      <c r="Q260" s="242"/>
      <c r="R260" s="242"/>
      <c r="S260" s="242"/>
      <c r="T260" s="242"/>
      <c r="U260" s="242"/>
      <c r="V260" s="242"/>
      <c r="W260" s="242"/>
      <c r="X260" s="265"/>
      <c r="Y260" s="2"/>
    </row>
    <row r="261" spans="1:25" ht="94.95" customHeight="1" x14ac:dyDescent="0.3">
      <c r="A261" s="295" t="s">
        <v>70</v>
      </c>
      <c r="B261" s="296"/>
      <c r="C261" s="13">
        <v>2020</v>
      </c>
      <c r="D261" s="13">
        <v>2026</v>
      </c>
      <c r="E261" s="13"/>
      <c r="F261" s="13" t="s">
        <v>35</v>
      </c>
      <c r="G261" s="156" t="s">
        <v>35</v>
      </c>
      <c r="H261" s="156" t="s">
        <v>35</v>
      </c>
      <c r="I261" s="156" t="s">
        <v>35</v>
      </c>
      <c r="J261" s="156" t="s">
        <v>35</v>
      </c>
      <c r="K261" s="156" t="s">
        <v>35</v>
      </c>
      <c r="L261" s="156" t="s">
        <v>55</v>
      </c>
      <c r="M261" s="156" t="s">
        <v>35</v>
      </c>
      <c r="N261" s="156" t="s">
        <v>35</v>
      </c>
      <c r="O261" s="13" t="s">
        <v>35</v>
      </c>
      <c r="P261" s="13" t="s">
        <v>35</v>
      </c>
      <c r="Q261" s="13" t="s">
        <v>35</v>
      </c>
      <c r="R261" s="13" t="s">
        <v>35</v>
      </c>
      <c r="S261" s="13" t="s">
        <v>35</v>
      </c>
      <c r="T261" s="13" t="s">
        <v>35</v>
      </c>
      <c r="U261" s="13" t="s">
        <v>35</v>
      </c>
      <c r="V261" s="13" t="s">
        <v>35</v>
      </c>
      <c r="W261" s="13" t="s">
        <v>35</v>
      </c>
      <c r="X261" s="3" t="s">
        <v>35</v>
      </c>
      <c r="Y261" s="2"/>
    </row>
    <row r="262" spans="1:25" ht="109.95" customHeight="1" x14ac:dyDescent="0.3">
      <c r="A262" s="295" t="s">
        <v>139</v>
      </c>
      <c r="B262" s="296"/>
      <c r="C262" s="13">
        <v>2020</v>
      </c>
      <c r="D262" s="13">
        <v>2026</v>
      </c>
      <c r="E262" s="13" t="s">
        <v>35</v>
      </c>
      <c r="F262" s="13" t="s">
        <v>35</v>
      </c>
      <c r="G262" s="156" t="s">
        <v>35</v>
      </c>
      <c r="H262" s="156" t="s">
        <v>35</v>
      </c>
      <c r="I262" s="156" t="s">
        <v>35</v>
      </c>
      <c r="J262" s="156" t="s">
        <v>35</v>
      </c>
      <c r="K262" s="156" t="s">
        <v>35</v>
      </c>
      <c r="L262" s="156"/>
      <c r="M262" s="156" t="s">
        <v>35</v>
      </c>
      <c r="N262" s="156" t="s">
        <v>35</v>
      </c>
      <c r="O262" s="13" t="s">
        <v>35</v>
      </c>
      <c r="P262" s="13" t="s">
        <v>35</v>
      </c>
      <c r="Q262" s="13" t="s">
        <v>35</v>
      </c>
      <c r="R262" s="13" t="s">
        <v>35</v>
      </c>
      <c r="S262" s="13" t="s">
        <v>35</v>
      </c>
      <c r="T262" s="13" t="s">
        <v>35</v>
      </c>
      <c r="U262" s="13" t="s">
        <v>35</v>
      </c>
      <c r="V262" s="13" t="s">
        <v>35</v>
      </c>
      <c r="W262" s="13" t="s">
        <v>35</v>
      </c>
      <c r="X262" s="3" t="s">
        <v>35</v>
      </c>
      <c r="Y262" s="2"/>
    </row>
    <row r="263" spans="1:25" x14ac:dyDescent="0.3">
      <c r="A263" s="243"/>
      <c r="B263" s="243" t="s">
        <v>124</v>
      </c>
      <c r="C263" s="242">
        <v>2020</v>
      </c>
      <c r="D263" s="242">
        <v>2026</v>
      </c>
      <c r="E263" s="244" t="s">
        <v>55</v>
      </c>
      <c r="F263" s="244" t="s">
        <v>55</v>
      </c>
      <c r="G263" s="253" t="s">
        <v>55</v>
      </c>
      <c r="H263" s="253" t="s">
        <v>55</v>
      </c>
      <c r="I263" s="253" t="s">
        <v>55</v>
      </c>
      <c r="J263" s="253" t="s">
        <v>55</v>
      </c>
      <c r="K263" s="253" t="s">
        <v>55</v>
      </c>
      <c r="L263" s="253" t="s">
        <v>55</v>
      </c>
      <c r="M263" s="253" t="s">
        <v>55</v>
      </c>
      <c r="N263" s="253" t="s">
        <v>55</v>
      </c>
      <c r="O263" s="242" t="s">
        <v>35</v>
      </c>
      <c r="P263" s="242" t="s">
        <v>35</v>
      </c>
      <c r="Q263" s="242" t="s">
        <v>35</v>
      </c>
      <c r="R263" s="242" t="s">
        <v>35</v>
      </c>
      <c r="S263" s="242" t="s">
        <v>35</v>
      </c>
      <c r="T263" s="242" t="s">
        <v>35</v>
      </c>
      <c r="U263" s="242" t="s">
        <v>35</v>
      </c>
      <c r="V263" s="242" t="s">
        <v>35</v>
      </c>
      <c r="W263" s="242" t="s">
        <v>35</v>
      </c>
      <c r="X263" s="265" t="s">
        <v>35</v>
      </c>
      <c r="Y263" s="2"/>
    </row>
    <row r="264" spans="1:25" x14ac:dyDescent="0.3">
      <c r="A264" s="243"/>
      <c r="B264" s="243"/>
      <c r="C264" s="242"/>
      <c r="D264" s="242"/>
      <c r="E264" s="245"/>
      <c r="F264" s="245"/>
      <c r="G264" s="283"/>
      <c r="H264" s="283"/>
      <c r="I264" s="283"/>
      <c r="J264" s="283"/>
      <c r="K264" s="283"/>
      <c r="L264" s="283"/>
      <c r="M264" s="283"/>
      <c r="N264" s="283"/>
      <c r="O264" s="242"/>
      <c r="P264" s="242"/>
      <c r="Q264" s="242"/>
      <c r="R264" s="242"/>
      <c r="S264" s="242"/>
      <c r="T264" s="242"/>
      <c r="U264" s="242"/>
      <c r="V264" s="242"/>
      <c r="W264" s="242"/>
      <c r="X264" s="265"/>
      <c r="Y264" s="2"/>
    </row>
    <row r="265" spans="1:25" x14ac:dyDescent="0.3">
      <c r="A265" s="243"/>
      <c r="B265" s="243"/>
      <c r="C265" s="242"/>
      <c r="D265" s="242"/>
      <c r="E265" s="246"/>
      <c r="F265" s="246"/>
      <c r="G265" s="254"/>
      <c r="H265" s="254"/>
      <c r="I265" s="254"/>
      <c r="J265" s="254"/>
      <c r="K265" s="254"/>
      <c r="L265" s="254"/>
      <c r="M265" s="254"/>
      <c r="N265" s="254"/>
      <c r="O265" s="242"/>
      <c r="P265" s="242"/>
      <c r="Q265" s="242"/>
      <c r="R265" s="242"/>
      <c r="S265" s="242"/>
      <c r="T265" s="242"/>
      <c r="U265" s="242"/>
      <c r="V265" s="242"/>
      <c r="W265" s="242"/>
      <c r="X265" s="265"/>
      <c r="Y265" s="2"/>
    </row>
    <row r="266" spans="1:25" s="53" customFormat="1" ht="31.2" x14ac:dyDescent="0.3">
      <c r="A266" s="52"/>
      <c r="B266" s="243" t="s">
        <v>122</v>
      </c>
      <c r="C266" s="242">
        <v>2020</v>
      </c>
      <c r="D266" s="242">
        <v>2026</v>
      </c>
      <c r="E266" s="243" t="s">
        <v>141</v>
      </c>
      <c r="F266" s="52" t="s">
        <v>36</v>
      </c>
      <c r="G266" s="157">
        <f>G267+G268</f>
        <v>27329404.219999999</v>
      </c>
      <c r="H266" s="157">
        <f>H267+H268</f>
        <v>2719472.27</v>
      </c>
      <c r="I266" s="157">
        <f t="shared" ref="I266:N266" si="98">I267+I268</f>
        <v>4288137.34</v>
      </c>
      <c r="J266" s="157">
        <f t="shared" si="98"/>
        <v>4453549.4400000004</v>
      </c>
      <c r="K266" s="157">
        <f t="shared" si="98"/>
        <v>3886460</v>
      </c>
      <c r="L266" s="157">
        <f t="shared" si="98"/>
        <v>4183980</v>
      </c>
      <c r="M266" s="157">
        <f t="shared" si="98"/>
        <v>4341460</v>
      </c>
      <c r="N266" s="157">
        <f t="shared" si="98"/>
        <v>3456345.17</v>
      </c>
      <c r="O266" s="242" t="s">
        <v>35</v>
      </c>
      <c r="P266" s="242" t="s">
        <v>35</v>
      </c>
      <c r="Q266" s="242" t="s">
        <v>35</v>
      </c>
      <c r="R266" s="242" t="s">
        <v>35</v>
      </c>
      <c r="S266" s="242" t="s">
        <v>35</v>
      </c>
      <c r="T266" s="242" t="s">
        <v>35</v>
      </c>
      <c r="U266" s="242" t="s">
        <v>35</v>
      </c>
      <c r="V266" s="242" t="s">
        <v>35</v>
      </c>
      <c r="W266" s="242" t="s">
        <v>35</v>
      </c>
      <c r="X266" s="265" t="s">
        <v>35</v>
      </c>
      <c r="Y266" s="2"/>
    </row>
    <row r="267" spans="1:25" s="53" customFormat="1" ht="62.4" x14ac:dyDescent="0.3">
      <c r="A267" s="52"/>
      <c r="B267" s="243"/>
      <c r="C267" s="242"/>
      <c r="D267" s="242"/>
      <c r="E267" s="243"/>
      <c r="F267" s="52" t="s">
        <v>41</v>
      </c>
      <c r="G267" s="157">
        <f>SUM(H267:N267)</f>
        <v>27329404.219999999</v>
      </c>
      <c r="H267" s="156">
        <f>H270</f>
        <v>2719472.27</v>
      </c>
      <c r="I267" s="156">
        <f t="shared" ref="I267:N267" si="99">I270</f>
        <v>4288137.34</v>
      </c>
      <c r="J267" s="156">
        <f t="shared" si="99"/>
        <v>4453549.4400000004</v>
      </c>
      <c r="K267" s="156">
        <f t="shared" si="99"/>
        <v>3886460</v>
      </c>
      <c r="L267" s="156">
        <f t="shared" si="99"/>
        <v>4183980</v>
      </c>
      <c r="M267" s="156">
        <f t="shared" si="99"/>
        <v>4341460</v>
      </c>
      <c r="N267" s="156">
        <f t="shared" si="99"/>
        <v>3456345.17</v>
      </c>
      <c r="O267" s="242"/>
      <c r="P267" s="242"/>
      <c r="Q267" s="242"/>
      <c r="R267" s="242"/>
      <c r="S267" s="242"/>
      <c r="T267" s="242"/>
      <c r="U267" s="242"/>
      <c r="V267" s="242"/>
      <c r="W267" s="242"/>
      <c r="X267" s="265"/>
      <c r="Y267" s="2"/>
    </row>
    <row r="268" spans="1:25" s="53" customFormat="1" ht="46.8" x14ac:dyDescent="0.3">
      <c r="A268" s="52"/>
      <c r="B268" s="243"/>
      <c r="C268" s="242"/>
      <c r="D268" s="242"/>
      <c r="E268" s="243"/>
      <c r="F268" s="52" t="s">
        <v>42</v>
      </c>
      <c r="G268" s="157">
        <f>SUM(H268:N268)</f>
        <v>0</v>
      </c>
      <c r="H268" s="157">
        <f>H271</f>
        <v>0</v>
      </c>
      <c r="I268" s="157">
        <f t="shared" ref="I268:N268" si="100">I271</f>
        <v>0</v>
      </c>
      <c r="J268" s="157">
        <f t="shared" si="100"/>
        <v>0</v>
      </c>
      <c r="K268" s="157">
        <f t="shared" si="100"/>
        <v>0</v>
      </c>
      <c r="L268" s="157">
        <f t="shared" si="100"/>
        <v>0</v>
      </c>
      <c r="M268" s="157">
        <f t="shared" si="100"/>
        <v>0</v>
      </c>
      <c r="N268" s="157">
        <f t="shared" si="100"/>
        <v>0</v>
      </c>
      <c r="O268" s="242"/>
      <c r="P268" s="242"/>
      <c r="Q268" s="242"/>
      <c r="R268" s="242"/>
      <c r="S268" s="242"/>
      <c r="T268" s="242"/>
      <c r="U268" s="242"/>
      <c r="V268" s="242"/>
      <c r="W268" s="242"/>
      <c r="X268" s="265"/>
      <c r="Y268" s="2"/>
    </row>
    <row r="269" spans="1:25" s="53" customFormat="1" ht="31.2" x14ac:dyDescent="0.3">
      <c r="A269" s="52"/>
      <c r="B269" s="239" t="s">
        <v>121</v>
      </c>
      <c r="C269" s="242">
        <v>2020</v>
      </c>
      <c r="D269" s="242">
        <v>2026</v>
      </c>
      <c r="E269" s="243" t="s">
        <v>142</v>
      </c>
      <c r="F269" s="52" t="s">
        <v>36</v>
      </c>
      <c r="G269" s="157">
        <f>SUM(H269:N269)</f>
        <v>27329404.219999999</v>
      </c>
      <c r="H269" s="157">
        <f>H270+H271</f>
        <v>2719472.27</v>
      </c>
      <c r="I269" s="157">
        <f t="shared" ref="I269:N269" si="101">I270+I271</f>
        <v>4288137.34</v>
      </c>
      <c r="J269" s="157">
        <f t="shared" si="101"/>
        <v>4453549.4400000004</v>
      </c>
      <c r="K269" s="157">
        <f t="shared" si="101"/>
        <v>3886460</v>
      </c>
      <c r="L269" s="157">
        <f t="shared" si="101"/>
        <v>4183980</v>
      </c>
      <c r="M269" s="157">
        <f t="shared" si="101"/>
        <v>4341460</v>
      </c>
      <c r="N269" s="157">
        <f t="shared" si="101"/>
        <v>3456345.17</v>
      </c>
      <c r="O269" s="244" t="s">
        <v>95</v>
      </c>
      <c r="P269" s="244" t="s">
        <v>96</v>
      </c>
      <c r="Q269" s="244"/>
      <c r="R269" s="244">
        <v>100</v>
      </c>
      <c r="S269" s="244">
        <v>100</v>
      </c>
      <c r="T269" s="244">
        <v>100</v>
      </c>
      <c r="U269" s="244">
        <v>100</v>
      </c>
      <c r="V269" s="244">
        <v>100</v>
      </c>
      <c r="W269" s="244">
        <v>100</v>
      </c>
      <c r="X269" s="244">
        <v>100</v>
      </c>
      <c r="Y269" s="2"/>
    </row>
    <row r="270" spans="1:25" s="53" customFormat="1" ht="62.4" x14ac:dyDescent="0.3">
      <c r="A270" s="52"/>
      <c r="B270" s="240"/>
      <c r="C270" s="242"/>
      <c r="D270" s="242"/>
      <c r="E270" s="243"/>
      <c r="F270" s="52" t="s">
        <v>41</v>
      </c>
      <c r="G270" s="157">
        <f>SUM(H270:N270)</f>
        <v>27329404.219999999</v>
      </c>
      <c r="H270" s="157">
        <v>2719472.27</v>
      </c>
      <c r="I270" s="157">
        <v>4288137.34</v>
      </c>
      <c r="J270" s="157">
        <v>4453549.4400000004</v>
      </c>
      <c r="K270" s="157">
        <v>3886460</v>
      </c>
      <c r="L270" s="157">
        <v>4183980</v>
      </c>
      <c r="M270" s="157">
        <v>4341460</v>
      </c>
      <c r="N270" s="157">
        <v>3456345.17</v>
      </c>
      <c r="O270" s="245"/>
      <c r="P270" s="245"/>
      <c r="Q270" s="245"/>
      <c r="R270" s="245"/>
      <c r="S270" s="245"/>
      <c r="T270" s="245"/>
      <c r="U270" s="245"/>
      <c r="V270" s="245"/>
      <c r="W270" s="245"/>
      <c r="X270" s="245"/>
      <c r="Y270" s="2"/>
    </row>
    <row r="271" spans="1:25" s="53" customFormat="1" ht="46.8" x14ac:dyDescent="0.3">
      <c r="A271" s="52"/>
      <c r="B271" s="241"/>
      <c r="C271" s="242"/>
      <c r="D271" s="242"/>
      <c r="E271" s="243"/>
      <c r="F271" s="52" t="s">
        <v>42</v>
      </c>
      <c r="G271" s="157">
        <f>SUM(H271:N271)</f>
        <v>0</v>
      </c>
      <c r="H271" s="157">
        <v>0</v>
      </c>
      <c r="I271" s="157">
        <v>0</v>
      </c>
      <c r="J271" s="157">
        <v>0</v>
      </c>
      <c r="K271" s="157">
        <v>0</v>
      </c>
      <c r="L271" s="157">
        <v>0</v>
      </c>
      <c r="M271" s="157">
        <v>0</v>
      </c>
      <c r="N271" s="157">
        <v>0</v>
      </c>
      <c r="O271" s="246"/>
      <c r="P271" s="246"/>
      <c r="Q271" s="246"/>
      <c r="R271" s="246"/>
      <c r="S271" s="246"/>
      <c r="T271" s="246"/>
      <c r="U271" s="246"/>
      <c r="V271" s="246"/>
      <c r="W271" s="246"/>
      <c r="X271" s="246"/>
      <c r="Y271" s="2"/>
    </row>
    <row r="272" spans="1:25" ht="15.75" customHeight="1" x14ac:dyDescent="0.3">
      <c r="A272" s="243"/>
      <c r="B272" s="243" t="s">
        <v>154</v>
      </c>
      <c r="C272" s="242">
        <v>2020</v>
      </c>
      <c r="D272" s="242">
        <v>2026</v>
      </c>
      <c r="E272" s="243" t="s">
        <v>141</v>
      </c>
      <c r="F272" s="17" t="s">
        <v>36</v>
      </c>
      <c r="G272" s="157">
        <f>G273+G274</f>
        <v>7057696.3300000001</v>
      </c>
      <c r="H272" s="157">
        <f>H273+H274</f>
        <v>3821767.2800000003</v>
      </c>
      <c r="I272" s="157">
        <f t="shared" ref="I272:N272" si="102">I273+I274</f>
        <v>1536783.3</v>
      </c>
      <c r="J272" s="157">
        <f t="shared" si="102"/>
        <v>1699145.75</v>
      </c>
      <c r="K272" s="157">
        <f t="shared" si="102"/>
        <v>0</v>
      </c>
      <c r="L272" s="157">
        <f t="shared" si="102"/>
        <v>0</v>
      </c>
      <c r="M272" s="157">
        <f t="shared" si="102"/>
        <v>0</v>
      </c>
      <c r="N272" s="157">
        <f t="shared" si="102"/>
        <v>0</v>
      </c>
      <c r="O272" s="242" t="s">
        <v>35</v>
      </c>
      <c r="P272" s="242" t="s">
        <v>35</v>
      </c>
      <c r="Q272" s="242" t="s">
        <v>35</v>
      </c>
      <c r="R272" s="242" t="s">
        <v>35</v>
      </c>
      <c r="S272" s="242" t="s">
        <v>35</v>
      </c>
      <c r="T272" s="242" t="s">
        <v>35</v>
      </c>
      <c r="U272" s="242" t="s">
        <v>35</v>
      </c>
      <c r="V272" s="242" t="s">
        <v>35</v>
      </c>
      <c r="W272" s="242" t="s">
        <v>35</v>
      </c>
      <c r="X272" s="265" t="s">
        <v>35</v>
      </c>
      <c r="Y272" s="2"/>
    </row>
    <row r="273" spans="1:25" ht="63" customHeight="1" x14ac:dyDescent="0.3">
      <c r="A273" s="243"/>
      <c r="B273" s="243"/>
      <c r="C273" s="242"/>
      <c r="D273" s="242"/>
      <c r="E273" s="243"/>
      <c r="F273" s="17" t="s">
        <v>41</v>
      </c>
      <c r="G273" s="157">
        <f t="shared" ref="G273:G280" si="103">SUM(H273:N273)</f>
        <v>7057696.3300000001</v>
      </c>
      <c r="H273" s="156">
        <f>H279+H276</f>
        <v>3821767.2800000003</v>
      </c>
      <c r="I273" s="156">
        <f t="shared" ref="I273:N273" si="104">I279+I276</f>
        <v>1536783.3</v>
      </c>
      <c r="J273" s="156">
        <f t="shared" si="104"/>
        <v>1699145.75</v>
      </c>
      <c r="K273" s="156">
        <f t="shared" si="104"/>
        <v>0</v>
      </c>
      <c r="L273" s="156">
        <f t="shared" si="104"/>
        <v>0</v>
      </c>
      <c r="M273" s="156">
        <f t="shared" si="104"/>
        <v>0</v>
      </c>
      <c r="N273" s="156">
        <f t="shared" si="104"/>
        <v>0</v>
      </c>
      <c r="O273" s="242"/>
      <c r="P273" s="242"/>
      <c r="Q273" s="242"/>
      <c r="R273" s="242"/>
      <c r="S273" s="242"/>
      <c r="T273" s="242"/>
      <c r="U273" s="242"/>
      <c r="V273" s="242"/>
      <c r="W273" s="242"/>
      <c r="X273" s="265"/>
      <c r="Y273" s="2"/>
    </row>
    <row r="274" spans="1:25" ht="46.8" x14ac:dyDescent="0.3">
      <c r="A274" s="243"/>
      <c r="B274" s="243"/>
      <c r="C274" s="242"/>
      <c r="D274" s="242"/>
      <c r="E274" s="243"/>
      <c r="F274" s="17" t="s">
        <v>42</v>
      </c>
      <c r="G274" s="157">
        <f t="shared" si="103"/>
        <v>0</v>
      </c>
      <c r="H274" s="157">
        <f>H280+H277</f>
        <v>0</v>
      </c>
      <c r="I274" s="157">
        <f t="shared" ref="I274:N274" si="105">I280</f>
        <v>0</v>
      </c>
      <c r="J274" s="157">
        <f t="shared" si="105"/>
        <v>0</v>
      </c>
      <c r="K274" s="157">
        <f t="shared" si="105"/>
        <v>0</v>
      </c>
      <c r="L274" s="157">
        <f t="shared" si="105"/>
        <v>0</v>
      </c>
      <c r="M274" s="157">
        <f t="shared" si="105"/>
        <v>0</v>
      </c>
      <c r="N274" s="157">
        <f t="shared" si="105"/>
        <v>0</v>
      </c>
      <c r="O274" s="242"/>
      <c r="P274" s="242"/>
      <c r="Q274" s="242"/>
      <c r="R274" s="242"/>
      <c r="S274" s="242"/>
      <c r="T274" s="242"/>
      <c r="U274" s="242"/>
      <c r="V274" s="242"/>
      <c r="W274" s="242"/>
      <c r="X274" s="265"/>
      <c r="Y274" s="2"/>
    </row>
    <row r="275" spans="1:25" s="90" customFormat="1" ht="31.2" x14ac:dyDescent="0.3">
      <c r="A275" s="76"/>
      <c r="B275" s="239" t="s">
        <v>156</v>
      </c>
      <c r="C275" s="242">
        <v>2020</v>
      </c>
      <c r="D275" s="242">
        <v>2026</v>
      </c>
      <c r="E275" s="243" t="s">
        <v>142</v>
      </c>
      <c r="F275" s="77" t="s">
        <v>36</v>
      </c>
      <c r="G275" s="157">
        <f t="shared" si="103"/>
        <v>5057696.33</v>
      </c>
      <c r="H275" s="157">
        <f>H276+H277</f>
        <v>1821767.28</v>
      </c>
      <c r="I275" s="157">
        <f t="shared" ref="I275:N275" si="106">I276+I277</f>
        <v>1536783.3</v>
      </c>
      <c r="J275" s="157">
        <f t="shared" si="106"/>
        <v>1699145.75</v>
      </c>
      <c r="K275" s="157">
        <f t="shared" si="106"/>
        <v>0</v>
      </c>
      <c r="L275" s="157">
        <f t="shared" si="106"/>
        <v>0</v>
      </c>
      <c r="M275" s="157">
        <f t="shared" si="106"/>
        <v>0</v>
      </c>
      <c r="N275" s="157">
        <f t="shared" si="106"/>
        <v>0</v>
      </c>
      <c r="O275" s="244" t="s">
        <v>138</v>
      </c>
      <c r="P275" s="244" t="s">
        <v>96</v>
      </c>
      <c r="Q275" s="244" t="s">
        <v>55</v>
      </c>
      <c r="R275" s="244">
        <v>100</v>
      </c>
      <c r="S275" s="244">
        <v>100</v>
      </c>
      <c r="T275" s="244"/>
      <c r="U275" s="244"/>
      <c r="V275" s="244"/>
      <c r="W275" s="244"/>
      <c r="X275" s="247"/>
      <c r="Y275" s="2"/>
    </row>
    <row r="276" spans="1:25" s="90" customFormat="1" ht="62.4" x14ac:dyDescent="0.3">
      <c r="A276" s="76"/>
      <c r="B276" s="240"/>
      <c r="C276" s="242"/>
      <c r="D276" s="242"/>
      <c r="E276" s="243"/>
      <c r="F276" s="77" t="s">
        <v>41</v>
      </c>
      <c r="G276" s="157">
        <f t="shared" si="103"/>
        <v>5057696.33</v>
      </c>
      <c r="H276" s="157">
        <v>1821767.28</v>
      </c>
      <c r="I276" s="157">
        <v>1536783.3</v>
      </c>
      <c r="J276" s="157">
        <v>1699145.75</v>
      </c>
      <c r="K276" s="157">
        <v>0</v>
      </c>
      <c r="L276" s="157">
        <v>0</v>
      </c>
      <c r="M276" s="157">
        <v>0</v>
      </c>
      <c r="N276" s="157">
        <v>0</v>
      </c>
      <c r="O276" s="245"/>
      <c r="P276" s="245"/>
      <c r="Q276" s="245"/>
      <c r="R276" s="245"/>
      <c r="S276" s="245"/>
      <c r="T276" s="245"/>
      <c r="U276" s="245"/>
      <c r="V276" s="245"/>
      <c r="W276" s="245"/>
      <c r="X276" s="248"/>
      <c r="Y276" s="2"/>
    </row>
    <row r="277" spans="1:25" s="90" customFormat="1" ht="46.8" x14ac:dyDescent="0.3">
      <c r="A277" s="76"/>
      <c r="B277" s="241"/>
      <c r="C277" s="242"/>
      <c r="D277" s="242"/>
      <c r="E277" s="243"/>
      <c r="F277" s="77" t="s">
        <v>42</v>
      </c>
      <c r="G277" s="157">
        <f t="shared" si="103"/>
        <v>0</v>
      </c>
      <c r="H277" s="157">
        <v>0</v>
      </c>
      <c r="I277" s="157">
        <v>0</v>
      </c>
      <c r="J277" s="157">
        <v>0</v>
      </c>
      <c r="K277" s="157">
        <v>0</v>
      </c>
      <c r="L277" s="157">
        <v>0</v>
      </c>
      <c r="M277" s="157">
        <v>0</v>
      </c>
      <c r="N277" s="157">
        <v>0</v>
      </c>
      <c r="O277" s="246"/>
      <c r="P277" s="246"/>
      <c r="Q277" s="246"/>
      <c r="R277" s="246"/>
      <c r="S277" s="246"/>
      <c r="T277" s="246"/>
      <c r="U277" s="246"/>
      <c r="V277" s="246"/>
      <c r="W277" s="246"/>
      <c r="X277" s="249"/>
      <c r="Y277" s="2"/>
    </row>
    <row r="278" spans="1:25" ht="15.75" customHeight="1" x14ac:dyDescent="0.3">
      <c r="A278" s="239" t="s">
        <v>155</v>
      </c>
      <c r="B278" s="239" t="s">
        <v>188</v>
      </c>
      <c r="C278" s="242">
        <v>2020</v>
      </c>
      <c r="D278" s="242">
        <v>2026</v>
      </c>
      <c r="E278" s="243" t="s">
        <v>142</v>
      </c>
      <c r="F278" s="17" t="s">
        <v>36</v>
      </c>
      <c r="G278" s="157">
        <f t="shared" si="103"/>
        <v>2000000</v>
      </c>
      <c r="H278" s="157">
        <f>H279+H280</f>
        <v>2000000</v>
      </c>
      <c r="I278" s="157">
        <f t="shared" ref="I278:N278" si="107">I279+I280</f>
        <v>0</v>
      </c>
      <c r="J278" s="157">
        <f t="shared" si="107"/>
        <v>0</v>
      </c>
      <c r="K278" s="157">
        <f t="shared" si="107"/>
        <v>0</v>
      </c>
      <c r="L278" s="157">
        <f t="shared" si="107"/>
        <v>0</v>
      </c>
      <c r="M278" s="157">
        <f t="shared" si="107"/>
        <v>0</v>
      </c>
      <c r="N278" s="157">
        <f t="shared" si="107"/>
        <v>0</v>
      </c>
      <c r="O278" s="244" t="s">
        <v>138</v>
      </c>
      <c r="P278" s="244" t="s">
        <v>96</v>
      </c>
      <c r="Q278" s="244" t="s">
        <v>55</v>
      </c>
      <c r="R278" s="244">
        <v>100</v>
      </c>
      <c r="S278" s="244"/>
      <c r="T278" s="244"/>
      <c r="U278" s="244"/>
      <c r="V278" s="244"/>
      <c r="W278" s="244"/>
      <c r="X278" s="247"/>
      <c r="Y278" s="2"/>
    </row>
    <row r="279" spans="1:25" ht="36.6" customHeight="1" x14ac:dyDescent="0.3">
      <c r="A279" s="240"/>
      <c r="B279" s="240"/>
      <c r="C279" s="242"/>
      <c r="D279" s="242"/>
      <c r="E279" s="243"/>
      <c r="F279" s="17" t="s">
        <v>41</v>
      </c>
      <c r="G279" s="157">
        <f t="shared" si="103"/>
        <v>2000000</v>
      </c>
      <c r="H279" s="157">
        <v>2000000</v>
      </c>
      <c r="I279" s="157">
        <v>0</v>
      </c>
      <c r="J279" s="157">
        <v>0</v>
      </c>
      <c r="K279" s="157">
        <v>0</v>
      </c>
      <c r="L279" s="157">
        <v>0</v>
      </c>
      <c r="M279" s="157">
        <v>0</v>
      </c>
      <c r="N279" s="157">
        <v>0</v>
      </c>
      <c r="O279" s="245"/>
      <c r="P279" s="245"/>
      <c r="Q279" s="245"/>
      <c r="R279" s="245"/>
      <c r="S279" s="245"/>
      <c r="T279" s="245"/>
      <c r="U279" s="245"/>
      <c r="V279" s="245"/>
      <c r="W279" s="245"/>
      <c r="X279" s="248"/>
      <c r="Y279" s="2"/>
    </row>
    <row r="280" spans="1:25" ht="30" customHeight="1" x14ac:dyDescent="0.3">
      <c r="A280" s="241"/>
      <c r="B280" s="241"/>
      <c r="C280" s="242"/>
      <c r="D280" s="242"/>
      <c r="E280" s="243"/>
      <c r="F280" s="17" t="s">
        <v>42</v>
      </c>
      <c r="G280" s="157">
        <f t="shared" si="103"/>
        <v>0</v>
      </c>
      <c r="H280" s="157">
        <v>0</v>
      </c>
      <c r="I280" s="157">
        <v>0</v>
      </c>
      <c r="J280" s="157">
        <v>0</v>
      </c>
      <c r="K280" s="157">
        <v>0</v>
      </c>
      <c r="L280" s="157">
        <v>0</v>
      </c>
      <c r="M280" s="157">
        <v>0</v>
      </c>
      <c r="N280" s="157">
        <v>0</v>
      </c>
      <c r="O280" s="246"/>
      <c r="P280" s="246"/>
      <c r="Q280" s="246"/>
      <c r="R280" s="246"/>
      <c r="S280" s="246"/>
      <c r="T280" s="246"/>
      <c r="U280" s="246"/>
      <c r="V280" s="246"/>
      <c r="W280" s="246"/>
      <c r="X280" s="249"/>
      <c r="Y280" s="2"/>
    </row>
    <row r="281" spans="1:25" ht="93.6" x14ac:dyDescent="0.3">
      <c r="A281" s="20"/>
      <c r="B281" s="39" t="s">
        <v>125</v>
      </c>
      <c r="C281" s="13">
        <v>2020</v>
      </c>
      <c r="D281" s="13">
        <v>2026</v>
      </c>
      <c r="E281" s="13" t="s">
        <v>55</v>
      </c>
      <c r="F281" s="13" t="s">
        <v>55</v>
      </c>
      <c r="G281" s="157">
        <f t="shared" ref="G281:G332" si="108">SUM(H281:N281)</f>
        <v>0</v>
      </c>
      <c r="H281" s="157" t="s">
        <v>55</v>
      </c>
      <c r="I281" s="157" t="s">
        <v>55</v>
      </c>
      <c r="J281" s="157" t="s">
        <v>55</v>
      </c>
      <c r="K281" s="157" t="s">
        <v>55</v>
      </c>
      <c r="L281" s="157">
        <v>0</v>
      </c>
      <c r="M281" s="157" t="s">
        <v>55</v>
      </c>
      <c r="N281" s="157" t="s">
        <v>55</v>
      </c>
      <c r="O281" s="13" t="s">
        <v>55</v>
      </c>
      <c r="P281" s="13" t="s">
        <v>55</v>
      </c>
      <c r="Q281" s="13" t="s">
        <v>55</v>
      </c>
      <c r="R281" s="13" t="s">
        <v>55</v>
      </c>
      <c r="S281" s="13" t="s">
        <v>55</v>
      </c>
      <c r="T281" s="13" t="s">
        <v>55</v>
      </c>
      <c r="U281" s="13" t="s">
        <v>55</v>
      </c>
      <c r="V281" s="13" t="s">
        <v>55</v>
      </c>
      <c r="W281" s="13" t="s">
        <v>55</v>
      </c>
      <c r="X281" s="3" t="s">
        <v>55</v>
      </c>
      <c r="Y281" s="2"/>
    </row>
    <row r="282" spans="1:25" s="67" customFormat="1" ht="31.2" x14ac:dyDescent="0.3">
      <c r="A282" s="68"/>
      <c r="B282" s="239" t="s">
        <v>71</v>
      </c>
      <c r="C282" s="242">
        <v>2020</v>
      </c>
      <c r="D282" s="242">
        <v>2026</v>
      </c>
      <c r="E282" s="244"/>
      <c r="F282" s="66" t="s">
        <v>36</v>
      </c>
      <c r="G282" s="157">
        <f t="shared" ref="G282:G290" si="109">SUM(H282:N282)</f>
        <v>11057780.1</v>
      </c>
      <c r="H282" s="157">
        <f>H283+H284</f>
        <v>1503694.87</v>
      </c>
      <c r="I282" s="157">
        <f t="shared" ref="I282:N282" si="110">I283+I284</f>
        <v>1055511.6100000001</v>
      </c>
      <c r="J282" s="157">
        <f t="shared" si="110"/>
        <v>900718.39</v>
      </c>
      <c r="K282" s="157">
        <f t="shared" si="110"/>
        <v>4018347.52</v>
      </c>
      <c r="L282" s="157">
        <f t="shared" si="110"/>
        <v>365834.75</v>
      </c>
      <c r="M282" s="157">
        <f t="shared" si="110"/>
        <v>1664709.52</v>
      </c>
      <c r="N282" s="157">
        <f t="shared" si="110"/>
        <v>1548963.44</v>
      </c>
      <c r="O282" s="244" t="s">
        <v>55</v>
      </c>
      <c r="P282" s="244" t="s">
        <v>55</v>
      </c>
      <c r="Q282" s="244" t="s">
        <v>55</v>
      </c>
      <c r="R282" s="244" t="s">
        <v>55</v>
      </c>
      <c r="S282" s="244" t="s">
        <v>55</v>
      </c>
      <c r="T282" s="244" t="s">
        <v>55</v>
      </c>
      <c r="U282" s="244" t="s">
        <v>55</v>
      </c>
      <c r="V282" s="244" t="s">
        <v>55</v>
      </c>
      <c r="W282" s="244" t="s">
        <v>55</v>
      </c>
      <c r="X282" s="247" t="s">
        <v>55</v>
      </c>
      <c r="Y282" s="2"/>
    </row>
    <row r="283" spans="1:25" s="67" customFormat="1" ht="62.4" x14ac:dyDescent="0.3">
      <c r="A283" s="68"/>
      <c r="B283" s="293"/>
      <c r="C283" s="242"/>
      <c r="D283" s="242"/>
      <c r="E283" s="256"/>
      <c r="F283" s="66" t="s">
        <v>41</v>
      </c>
      <c r="G283" s="157">
        <f t="shared" si="109"/>
        <v>11057780.1</v>
      </c>
      <c r="H283" s="157">
        <f>H289+H286</f>
        <v>1503694.87</v>
      </c>
      <c r="I283" s="157">
        <f t="shared" ref="I283:N283" si="111">I289+I286</f>
        <v>1055511.6100000001</v>
      </c>
      <c r="J283" s="157">
        <f t="shared" si="111"/>
        <v>900718.39</v>
      </c>
      <c r="K283" s="157">
        <f t="shared" si="111"/>
        <v>4018347.52</v>
      </c>
      <c r="L283" s="157">
        <f t="shared" si="111"/>
        <v>365834.75</v>
      </c>
      <c r="M283" s="157">
        <f t="shared" si="111"/>
        <v>1664709.52</v>
      </c>
      <c r="N283" s="157">
        <f t="shared" si="111"/>
        <v>1548963.44</v>
      </c>
      <c r="O283" s="245"/>
      <c r="P283" s="245"/>
      <c r="Q283" s="245"/>
      <c r="R283" s="245"/>
      <c r="S283" s="245"/>
      <c r="T283" s="245"/>
      <c r="U283" s="245"/>
      <c r="V283" s="245"/>
      <c r="W283" s="245"/>
      <c r="X283" s="248"/>
      <c r="Y283" s="2"/>
    </row>
    <row r="284" spans="1:25" s="67" customFormat="1" ht="46.8" x14ac:dyDescent="0.3">
      <c r="A284" s="68"/>
      <c r="B284" s="294"/>
      <c r="C284" s="242"/>
      <c r="D284" s="242"/>
      <c r="E284" s="257"/>
      <c r="F284" s="66" t="s">
        <v>42</v>
      </c>
      <c r="G284" s="157">
        <f t="shared" si="109"/>
        <v>0</v>
      </c>
      <c r="H284" s="157">
        <f>H290+H287</f>
        <v>0</v>
      </c>
      <c r="I284" s="157">
        <f t="shared" ref="I284:N284" si="112">I290+I287</f>
        <v>0</v>
      </c>
      <c r="J284" s="157">
        <f t="shared" si="112"/>
        <v>0</v>
      </c>
      <c r="K284" s="157">
        <f t="shared" si="112"/>
        <v>0</v>
      </c>
      <c r="L284" s="157">
        <f t="shared" si="112"/>
        <v>0</v>
      </c>
      <c r="M284" s="157">
        <f t="shared" si="112"/>
        <v>0</v>
      </c>
      <c r="N284" s="157">
        <f t="shared" si="112"/>
        <v>0</v>
      </c>
      <c r="O284" s="246"/>
      <c r="P284" s="246"/>
      <c r="Q284" s="246"/>
      <c r="R284" s="246"/>
      <c r="S284" s="246"/>
      <c r="T284" s="246"/>
      <c r="U284" s="246"/>
      <c r="V284" s="246"/>
      <c r="W284" s="246"/>
      <c r="X284" s="249"/>
      <c r="Y284" s="2"/>
    </row>
    <row r="285" spans="1:25" s="67" customFormat="1" ht="31.2" x14ac:dyDescent="0.3">
      <c r="A285" s="68"/>
      <c r="B285" s="239" t="s">
        <v>123</v>
      </c>
      <c r="C285" s="242">
        <v>2020</v>
      </c>
      <c r="D285" s="242">
        <v>2026</v>
      </c>
      <c r="E285" s="243" t="s">
        <v>142</v>
      </c>
      <c r="F285" s="66" t="s">
        <v>36</v>
      </c>
      <c r="G285" s="157">
        <f t="shared" si="109"/>
        <v>8178215.2299999986</v>
      </c>
      <c r="H285" s="175">
        <f t="shared" ref="H285:N285" si="113">H286+H287</f>
        <v>580360</v>
      </c>
      <c r="I285" s="175">
        <f t="shared" si="113"/>
        <v>0</v>
      </c>
      <c r="J285" s="175">
        <f t="shared" si="113"/>
        <v>0</v>
      </c>
      <c r="K285" s="175">
        <f t="shared" si="113"/>
        <v>4018347.52</v>
      </c>
      <c r="L285" s="175">
        <f t="shared" si="113"/>
        <v>365834.75</v>
      </c>
      <c r="M285" s="157">
        <f t="shared" si="113"/>
        <v>1664709.52</v>
      </c>
      <c r="N285" s="157">
        <f t="shared" si="113"/>
        <v>1548963.44</v>
      </c>
      <c r="O285" s="244" t="s">
        <v>140</v>
      </c>
      <c r="P285" s="244" t="s">
        <v>102</v>
      </c>
      <c r="Q285" s="244">
        <f>SUM(R285:X287)</f>
        <v>6</v>
      </c>
      <c r="R285" s="244">
        <v>1</v>
      </c>
      <c r="S285" s="244">
        <v>0</v>
      </c>
      <c r="T285" s="244">
        <v>1</v>
      </c>
      <c r="U285" s="244">
        <v>1</v>
      </c>
      <c r="V285" s="244">
        <v>1</v>
      </c>
      <c r="W285" s="244">
        <v>1</v>
      </c>
      <c r="X285" s="247">
        <v>1</v>
      </c>
      <c r="Y285" s="2"/>
    </row>
    <row r="286" spans="1:25" s="67" customFormat="1" ht="62.4" x14ac:dyDescent="0.3">
      <c r="A286" s="68"/>
      <c r="B286" s="251"/>
      <c r="C286" s="242"/>
      <c r="D286" s="242"/>
      <c r="E286" s="243"/>
      <c r="F286" s="66" t="s">
        <v>41</v>
      </c>
      <c r="G286" s="157">
        <f t="shared" si="109"/>
        <v>8178215.2299999986</v>
      </c>
      <c r="H286" s="157">
        <v>580360</v>
      </c>
      <c r="I286" s="157">
        <v>0</v>
      </c>
      <c r="J286" s="157">
        <v>0</v>
      </c>
      <c r="K286" s="157">
        <v>4018347.52</v>
      </c>
      <c r="L286" s="157">
        <v>365834.75</v>
      </c>
      <c r="M286" s="157">
        <v>1664709.52</v>
      </c>
      <c r="N286" s="157">
        <v>1548963.44</v>
      </c>
      <c r="O286" s="256"/>
      <c r="P286" s="256"/>
      <c r="Q286" s="256"/>
      <c r="R286" s="256"/>
      <c r="S286" s="256"/>
      <c r="T286" s="256"/>
      <c r="U286" s="256"/>
      <c r="V286" s="256"/>
      <c r="W286" s="256"/>
      <c r="X286" s="276"/>
      <c r="Y286" s="2"/>
    </row>
    <row r="287" spans="1:25" s="67" customFormat="1" ht="46.8" x14ac:dyDescent="0.3">
      <c r="A287" s="68"/>
      <c r="B287" s="252"/>
      <c r="C287" s="242"/>
      <c r="D287" s="242"/>
      <c r="E287" s="243"/>
      <c r="F287" s="66" t="s">
        <v>42</v>
      </c>
      <c r="G287" s="157">
        <f t="shared" si="109"/>
        <v>0</v>
      </c>
      <c r="H287" s="157">
        <v>0</v>
      </c>
      <c r="I287" s="157">
        <v>0</v>
      </c>
      <c r="J287" s="157">
        <v>0</v>
      </c>
      <c r="K287" s="157">
        <v>0</v>
      </c>
      <c r="L287" s="157">
        <v>0</v>
      </c>
      <c r="M287" s="157">
        <v>0</v>
      </c>
      <c r="N287" s="157">
        <v>0</v>
      </c>
      <c r="O287" s="257"/>
      <c r="P287" s="257"/>
      <c r="Q287" s="257"/>
      <c r="R287" s="257"/>
      <c r="S287" s="257"/>
      <c r="T287" s="257"/>
      <c r="U287" s="257"/>
      <c r="V287" s="257"/>
      <c r="W287" s="257"/>
      <c r="X287" s="277"/>
      <c r="Y287" s="2"/>
    </row>
    <row r="288" spans="1:25" s="67" customFormat="1" ht="31.2" x14ac:dyDescent="0.3">
      <c r="A288" s="68"/>
      <c r="B288" s="239" t="s">
        <v>151</v>
      </c>
      <c r="C288" s="242">
        <v>2020</v>
      </c>
      <c r="D288" s="242">
        <v>2026</v>
      </c>
      <c r="E288" s="243" t="s">
        <v>142</v>
      </c>
      <c r="F288" s="66" t="s">
        <v>36</v>
      </c>
      <c r="G288" s="157">
        <f t="shared" si="109"/>
        <v>2879564.87</v>
      </c>
      <c r="H288" s="174">
        <f t="shared" ref="H288:N288" si="114">H289+H290</f>
        <v>923334.87</v>
      </c>
      <c r="I288" s="157">
        <f t="shared" si="114"/>
        <v>1055511.6100000001</v>
      </c>
      <c r="J288" s="157">
        <f t="shared" si="114"/>
        <v>900718.39</v>
      </c>
      <c r="K288" s="157">
        <f t="shared" si="114"/>
        <v>0</v>
      </c>
      <c r="L288" s="157">
        <f t="shared" si="114"/>
        <v>0</v>
      </c>
      <c r="M288" s="157">
        <f t="shared" si="114"/>
        <v>0</v>
      </c>
      <c r="N288" s="157">
        <f t="shared" si="114"/>
        <v>0</v>
      </c>
      <c r="O288" s="244" t="s">
        <v>152</v>
      </c>
      <c r="P288" s="244" t="s">
        <v>153</v>
      </c>
      <c r="Q288" s="244" t="s">
        <v>55</v>
      </c>
      <c r="R288" s="244">
        <v>15</v>
      </c>
      <c r="S288" s="244">
        <v>15</v>
      </c>
      <c r="T288" s="244">
        <v>15</v>
      </c>
      <c r="U288" s="244">
        <v>15</v>
      </c>
      <c r="V288" s="244">
        <v>15</v>
      </c>
      <c r="W288" s="244">
        <v>15</v>
      </c>
      <c r="X288" s="247">
        <v>15</v>
      </c>
      <c r="Y288" s="2"/>
    </row>
    <row r="289" spans="1:25" s="67" customFormat="1" ht="62.4" x14ac:dyDescent="0.3">
      <c r="A289" s="68"/>
      <c r="B289" s="251"/>
      <c r="C289" s="242"/>
      <c r="D289" s="242"/>
      <c r="E289" s="243"/>
      <c r="F289" s="66" t="s">
        <v>41</v>
      </c>
      <c r="G289" s="157">
        <f t="shared" si="109"/>
        <v>2879564.87</v>
      </c>
      <c r="H289" s="157">
        <v>923334.87</v>
      </c>
      <c r="I289" s="157">
        <v>1055511.6100000001</v>
      </c>
      <c r="J289" s="157">
        <v>900718.39</v>
      </c>
      <c r="K289" s="157">
        <v>0</v>
      </c>
      <c r="L289" s="157">
        <v>0</v>
      </c>
      <c r="M289" s="157">
        <v>0</v>
      </c>
      <c r="N289" s="157">
        <v>0</v>
      </c>
      <c r="O289" s="256"/>
      <c r="P289" s="256"/>
      <c r="Q289" s="256"/>
      <c r="R289" s="256"/>
      <c r="S289" s="256"/>
      <c r="T289" s="256"/>
      <c r="U289" s="256"/>
      <c r="V289" s="256"/>
      <c r="W289" s="256"/>
      <c r="X289" s="276"/>
      <c r="Y289" s="2"/>
    </row>
    <row r="290" spans="1:25" s="67" customFormat="1" ht="46.8" x14ac:dyDescent="0.3">
      <c r="A290" s="68"/>
      <c r="B290" s="252"/>
      <c r="C290" s="242"/>
      <c r="D290" s="242"/>
      <c r="E290" s="243"/>
      <c r="F290" s="66" t="s">
        <v>42</v>
      </c>
      <c r="G290" s="157">
        <f t="shared" si="109"/>
        <v>0</v>
      </c>
      <c r="H290" s="157">
        <v>0</v>
      </c>
      <c r="I290" s="157">
        <v>0</v>
      </c>
      <c r="J290" s="157">
        <v>0</v>
      </c>
      <c r="K290" s="157">
        <v>0</v>
      </c>
      <c r="L290" s="157">
        <v>0</v>
      </c>
      <c r="M290" s="157">
        <v>0</v>
      </c>
      <c r="N290" s="157">
        <v>0</v>
      </c>
      <c r="O290" s="257"/>
      <c r="P290" s="257"/>
      <c r="Q290" s="257"/>
      <c r="R290" s="257"/>
      <c r="S290" s="257"/>
      <c r="T290" s="257"/>
      <c r="U290" s="257"/>
      <c r="V290" s="257"/>
      <c r="W290" s="257"/>
      <c r="X290" s="277"/>
      <c r="Y290" s="2"/>
    </row>
    <row r="291" spans="1:25" ht="32.25" customHeight="1" x14ac:dyDescent="0.3">
      <c r="A291" s="382"/>
      <c r="B291" s="239" t="s">
        <v>172</v>
      </c>
      <c r="C291" s="242">
        <v>2020</v>
      </c>
      <c r="D291" s="242">
        <v>2026</v>
      </c>
      <c r="E291" s="243" t="s">
        <v>142</v>
      </c>
      <c r="F291" s="17" t="s">
        <v>36</v>
      </c>
      <c r="G291" s="157">
        <f t="shared" si="108"/>
        <v>21893480.420000002</v>
      </c>
      <c r="H291" s="157">
        <f>H292+H293</f>
        <v>3390005.42</v>
      </c>
      <c r="I291" s="157">
        <f t="shared" ref="I291:N291" si="115">I292+I293</f>
        <v>598000</v>
      </c>
      <c r="J291" s="157">
        <f t="shared" si="115"/>
        <v>17905475</v>
      </c>
      <c r="K291" s="157">
        <f t="shared" si="115"/>
        <v>0</v>
      </c>
      <c r="L291" s="157">
        <f t="shared" si="115"/>
        <v>0</v>
      </c>
      <c r="M291" s="157">
        <f t="shared" si="115"/>
        <v>0</v>
      </c>
      <c r="N291" s="157">
        <f t="shared" si="115"/>
        <v>0</v>
      </c>
      <c r="O291" s="244" t="s">
        <v>55</v>
      </c>
      <c r="P291" s="244" t="s">
        <v>55</v>
      </c>
      <c r="Q291" s="244" t="s">
        <v>55</v>
      </c>
      <c r="R291" s="244" t="s">
        <v>55</v>
      </c>
      <c r="S291" s="244" t="s">
        <v>55</v>
      </c>
      <c r="T291" s="244" t="s">
        <v>55</v>
      </c>
      <c r="U291" s="244" t="s">
        <v>55</v>
      </c>
      <c r="V291" s="244" t="s">
        <v>55</v>
      </c>
      <c r="W291" s="244" t="s">
        <v>55</v>
      </c>
      <c r="X291" s="247" t="s">
        <v>55</v>
      </c>
      <c r="Y291" s="2"/>
    </row>
    <row r="292" spans="1:25" ht="60" customHeight="1" x14ac:dyDescent="0.3">
      <c r="A292" s="293"/>
      <c r="B292" s="293"/>
      <c r="C292" s="242"/>
      <c r="D292" s="242"/>
      <c r="E292" s="243"/>
      <c r="F292" s="17" t="s">
        <v>41</v>
      </c>
      <c r="G292" s="157">
        <f t="shared" si="108"/>
        <v>6499931.9199999999</v>
      </c>
      <c r="H292" s="157">
        <f>H331+H295+H298+H301+H304+H307+H310+H313+H316+H319+H322+H325+H328</f>
        <v>1188433.55</v>
      </c>
      <c r="I292" s="157">
        <f t="shared" ref="I292:N292" si="116">I331+I295+I298+I301+I304+I307+I310+I313+I316+I319+I322+I325+I328</f>
        <v>598000</v>
      </c>
      <c r="J292" s="157">
        <f t="shared" si="116"/>
        <v>4713498.37</v>
      </c>
      <c r="K292" s="157">
        <f t="shared" si="116"/>
        <v>0</v>
      </c>
      <c r="L292" s="157">
        <f t="shared" si="116"/>
        <v>0</v>
      </c>
      <c r="M292" s="157">
        <f t="shared" si="116"/>
        <v>0</v>
      </c>
      <c r="N292" s="157">
        <f t="shared" si="116"/>
        <v>0</v>
      </c>
      <c r="O292" s="245"/>
      <c r="P292" s="245"/>
      <c r="Q292" s="245"/>
      <c r="R292" s="245"/>
      <c r="S292" s="245"/>
      <c r="T292" s="245"/>
      <c r="U292" s="245"/>
      <c r="V292" s="245"/>
      <c r="W292" s="245"/>
      <c r="X292" s="248"/>
      <c r="Y292" s="2"/>
    </row>
    <row r="293" spans="1:25" ht="50.25" customHeight="1" x14ac:dyDescent="0.3">
      <c r="A293" s="294"/>
      <c r="B293" s="294"/>
      <c r="C293" s="242"/>
      <c r="D293" s="242"/>
      <c r="E293" s="243"/>
      <c r="F293" s="17" t="s">
        <v>42</v>
      </c>
      <c r="G293" s="157">
        <f>SUM(H293:N293)</f>
        <v>15393548.5</v>
      </c>
      <c r="H293" s="157">
        <f>H332+H296+H299+H302+H305+H308+H311+H314+H317+H320+H323+H326+H329</f>
        <v>2201571.87</v>
      </c>
      <c r="I293" s="157">
        <f t="shared" ref="I293:N293" si="117">I332+I296+I299+I302+I305+I308+I311+I314+I317+I320+I323+I326+I329</f>
        <v>0</v>
      </c>
      <c r="J293" s="157">
        <f t="shared" si="117"/>
        <v>13191976.630000001</v>
      </c>
      <c r="K293" s="157">
        <f t="shared" si="117"/>
        <v>0</v>
      </c>
      <c r="L293" s="157">
        <f t="shared" si="117"/>
        <v>0</v>
      </c>
      <c r="M293" s="157">
        <f t="shared" si="117"/>
        <v>0</v>
      </c>
      <c r="N293" s="157">
        <f t="shared" si="117"/>
        <v>0</v>
      </c>
      <c r="O293" s="246"/>
      <c r="P293" s="246"/>
      <c r="Q293" s="246"/>
      <c r="R293" s="246"/>
      <c r="S293" s="246"/>
      <c r="T293" s="246"/>
      <c r="U293" s="246"/>
      <c r="V293" s="246"/>
      <c r="W293" s="246"/>
      <c r="X293" s="249"/>
      <c r="Y293" s="2"/>
    </row>
    <row r="294" spans="1:25" s="53" customFormat="1" ht="50.25" customHeight="1" x14ac:dyDescent="0.3">
      <c r="A294" s="56"/>
      <c r="B294" s="239" t="s">
        <v>173</v>
      </c>
      <c r="C294" s="242">
        <v>2020</v>
      </c>
      <c r="D294" s="242">
        <v>2026</v>
      </c>
      <c r="E294" s="243" t="s">
        <v>142</v>
      </c>
      <c r="F294" s="52" t="s">
        <v>36</v>
      </c>
      <c r="G294" s="157">
        <f t="shared" ref="G294:G299" si="118">SUM(H294:N294)</f>
        <v>353241.01999999996</v>
      </c>
      <c r="H294" s="174">
        <f t="shared" ref="H294:N294" si="119">H295+H296</f>
        <v>353241.01999999996</v>
      </c>
      <c r="I294" s="157">
        <f t="shared" si="119"/>
        <v>0</v>
      </c>
      <c r="J294" s="157">
        <f t="shared" si="119"/>
        <v>0</v>
      </c>
      <c r="K294" s="157">
        <f t="shared" si="119"/>
        <v>0</v>
      </c>
      <c r="L294" s="157">
        <f t="shared" si="119"/>
        <v>0</v>
      </c>
      <c r="M294" s="157">
        <f t="shared" si="119"/>
        <v>0</v>
      </c>
      <c r="N294" s="157">
        <f t="shared" si="119"/>
        <v>0</v>
      </c>
      <c r="O294" s="244" t="s">
        <v>174</v>
      </c>
      <c r="P294" s="244" t="s">
        <v>102</v>
      </c>
      <c r="Q294" s="244">
        <f>SUM(R294:X296)</f>
        <v>1</v>
      </c>
      <c r="R294" s="244">
        <v>1</v>
      </c>
      <c r="S294" s="244" t="s">
        <v>55</v>
      </c>
      <c r="T294" s="244" t="s">
        <v>55</v>
      </c>
      <c r="U294" s="244" t="s">
        <v>55</v>
      </c>
      <c r="V294" s="244" t="s">
        <v>55</v>
      </c>
      <c r="W294" s="244" t="s">
        <v>55</v>
      </c>
      <c r="X294" s="247" t="s">
        <v>55</v>
      </c>
      <c r="Y294" s="2"/>
    </row>
    <row r="295" spans="1:25" s="53" customFormat="1" ht="50.25" customHeight="1" x14ac:dyDescent="0.3">
      <c r="A295" s="56"/>
      <c r="B295" s="251"/>
      <c r="C295" s="242"/>
      <c r="D295" s="242"/>
      <c r="E295" s="243"/>
      <c r="F295" s="52" t="s">
        <v>41</v>
      </c>
      <c r="G295" s="157">
        <f t="shared" si="118"/>
        <v>50942.79</v>
      </c>
      <c r="H295" s="157">
        <v>50942.79</v>
      </c>
      <c r="I295" s="157">
        <v>0</v>
      </c>
      <c r="J295" s="157">
        <v>0</v>
      </c>
      <c r="K295" s="157">
        <v>0</v>
      </c>
      <c r="L295" s="157">
        <v>0</v>
      </c>
      <c r="M295" s="157">
        <v>0</v>
      </c>
      <c r="N295" s="157">
        <v>0</v>
      </c>
      <c r="O295" s="256"/>
      <c r="P295" s="256"/>
      <c r="Q295" s="256"/>
      <c r="R295" s="256"/>
      <c r="S295" s="256"/>
      <c r="T295" s="256"/>
      <c r="U295" s="256"/>
      <c r="V295" s="256"/>
      <c r="W295" s="256"/>
      <c r="X295" s="276"/>
      <c r="Y295" s="2"/>
    </row>
    <row r="296" spans="1:25" s="53" customFormat="1" ht="50.25" customHeight="1" x14ac:dyDescent="0.3">
      <c r="A296" s="56"/>
      <c r="B296" s="252"/>
      <c r="C296" s="242"/>
      <c r="D296" s="242"/>
      <c r="E296" s="243"/>
      <c r="F296" s="52" t="s">
        <v>42</v>
      </c>
      <c r="G296" s="157">
        <f t="shared" si="118"/>
        <v>302298.23</v>
      </c>
      <c r="H296" s="157">
        <v>302298.23</v>
      </c>
      <c r="I296" s="157">
        <v>0</v>
      </c>
      <c r="J296" s="157">
        <v>0</v>
      </c>
      <c r="K296" s="157">
        <v>0</v>
      </c>
      <c r="L296" s="157">
        <v>0</v>
      </c>
      <c r="M296" s="157">
        <v>0</v>
      </c>
      <c r="N296" s="157">
        <v>0</v>
      </c>
      <c r="O296" s="257"/>
      <c r="P296" s="257"/>
      <c r="Q296" s="257"/>
      <c r="R296" s="257"/>
      <c r="S296" s="257"/>
      <c r="T296" s="257"/>
      <c r="U296" s="257"/>
      <c r="V296" s="257"/>
      <c r="W296" s="257"/>
      <c r="X296" s="277"/>
      <c r="Y296" s="2"/>
    </row>
    <row r="297" spans="1:25" s="67" customFormat="1" ht="50.25" customHeight="1" x14ac:dyDescent="0.3">
      <c r="A297" s="68"/>
      <c r="B297" s="239" t="s">
        <v>175</v>
      </c>
      <c r="C297" s="242">
        <v>2020</v>
      </c>
      <c r="D297" s="242">
        <v>2026</v>
      </c>
      <c r="E297" s="243" t="s">
        <v>142</v>
      </c>
      <c r="F297" s="66" t="s">
        <v>36</v>
      </c>
      <c r="G297" s="157">
        <f t="shared" si="118"/>
        <v>304067.40000000002</v>
      </c>
      <c r="H297" s="175">
        <f t="shared" ref="H297:N297" si="120">H298+H299</f>
        <v>304067.40000000002</v>
      </c>
      <c r="I297" s="157">
        <f t="shared" si="120"/>
        <v>0</v>
      </c>
      <c r="J297" s="157">
        <f t="shared" si="120"/>
        <v>0</v>
      </c>
      <c r="K297" s="157">
        <f t="shared" si="120"/>
        <v>0</v>
      </c>
      <c r="L297" s="157">
        <f t="shared" si="120"/>
        <v>0</v>
      </c>
      <c r="M297" s="157">
        <f t="shared" si="120"/>
        <v>0</v>
      </c>
      <c r="N297" s="157">
        <f t="shared" si="120"/>
        <v>0</v>
      </c>
      <c r="O297" s="244" t="s">
        <v>174</v>
      </c>
      <c r="P297" s="244" t="s">
        <v>102</v>
      </c>
      <c r="Q297" s="244">
        <f>R297</f>
        <v>1</v>
      </c>
      <c r="R297" s="244">
        <v>1</v>
      </c>
      <c r="S297" s="244" t="s">
        <v>55</v>
      </c>
      <c r="T297" s="244" t="s">
        <v>55</v>
      </c>
      <c r="U297" s="244" t="s">
        <v>55</v>
      </c>
      <c r="V297" s="244" t="s">
        <v>55</v>
      </c>
      <c r="W297" s="244" t="s">
        <v>55</v>
      </c>
      <c r="X297" s="244" t="s">
        <v>55</v>
      </c>
      <c r="Y297" s="2"/>
    </row>
    <row r="298" spans="1:25" s="67" customFormat="1" ht="50.25" customHeight="1" x14ac:dyDescent="0.3">
      <c r="A298" s="68"/>
      <c r="B298" s="251"/>
      <c r="C298" s="242"/>
      <c r="D298" s="242"/>
      <c r="E298" s="243"/>
      <c r="F298" s="66" t="s">
        <v>41</v>
      </c>
      <c r="G298" s="157">
        <f t="shared" si="118"/>
        <v>37705.160000000003</v>
      </c>
      <c r="H298" s="157">
        <v>37705.160000000003</v>
      </c>
      <c r="I298" s="157">
        <v>0</v>
      </c>
      <c r="J298" s="157">
        <v>0</v>
      </c>
      <c r="K298" s="157">
        <v>0</v>
      </c>
      <c r="L298" s="157">
        <v>0</v>
      </c>
      <c r="M298" s="157">
        <v>0</v>
      </c>
      <c r="N298" s="157">
        <v>0</v>
      </c>
      <c r="O298" s="256"/>
      <c r="P298" s="256"/>
      <c r="Q298" s="256"/>
      <c r="R298" s="256"/>
      <c r="S298" s="256"/>
      <c r="T298" s="256"/>
      <c r="U298" s="256"/>
      <c r="V298" s="256"/>
      <c r="W298" s="256"/>
      <c r="X298" s="256"/>
      <c r="Y298" s="2"/>
    </row>
    <row r="299" spans="1:25" s="67" customFormat="1" ht="50.25" customHeight="1" x14ac:dyDescent="0.3">
      <c r="A299" s="68"/>
      <c r="B299" s="252"/>
      <c r="C299" s="242"/>
      <c r="D299" s="242"/>
      <c r="E299" s="243"/>
      <c r="F299" s="66" t="s">
        <v>42</v>
      </c>
      <c r="G299" s="157">
        <f t="shared" si="118"/>
        <v>266362.23999999999</v>
      </c>
      <c r="H299" s="157">
        <v>266362.23999999999</v>
      </c>
      <c r="I299" s="157">
        <v>0</v>
      </c>
      <c r="J299" s="157">
        <v>0</v>
      </c>
      <c r="K299" s="157">
        <v>0</v>
      </c>
      <c r="L299" s="157">
        <v>0</v>
      </c>
      <c r="M299" s="157">
        <v>0</v>
      </c>
      <c r="N299" s="157">
        <v>0</v>
      </c>
      <c r="O299" s="257"/>
      <c r="P299" s="257"/>
      <c r="Q299" s="257"/>
      <c r="R299" s="257"/>
      <c r="S299" s="257"/>
      <c r="T299" s="257"/>
      <c r="U299" s="257"/>
      <c r="V299" s="257"/>
      <c r="W299" s="257"/>
      <c r="X299" s="257"/>
      <c r="Y299" s="2"/>
    </row>
    <row r="300" spans="1:25" s="74" customFormat="1" ht="50.25" customHeight="1" x14ac:dyDescent="0.3">
      <c r="A300" s="73"/>
      <c r="B300" s="239" t="s">
        <v>176</v>
      </c>
      <c r="C300" s="242">
        <v>2020</v>
      </c>
      <c r="D300" s="242">
        <v>2026</v>
      </c>
      <c r="E300" s="243" t="s">
        <v>142</v>
      </c>
      <c r="F300" s="72" t="s">
        <v>36</v>
      </c>
      <c r="G300" s="157">
        <f t="shared" ref="G300:G302" si="121">SUM(H300:N300)</f>
        <v>115997</v>
      </c>
      <c r="H300" s="174">
        <f t="shared" ref="H300:N300" si="122">H301+H302</f>
        <v>115997</v>
      </c>
      <c r="I300" s="157">
        <f t="shared" si="122"/>
        <v>0</v>
      </c>
      <c r="J300" s="157">
        <f t="shared" si="122"/>
        <v>0</v>
      </c>
      <c r="K300" s="157">
        <f t="shared" si="122"/>
        <v>0</v>
      </c>
      <c r="L300" s="157">
        <f t="shared" si="122"/>
        <v>0</v>
      </c>
      <c r="M300" s="157">
        <f t="shared" si="122"/>
        <v>0</v>
      </c>
      <c r="N300" s="157">
        <f t="shared" si="122"/>
        <v>0</v>
      </c>
      <c r="O300" s="244" t="s">
        <v>177</v>
      </c>
      <c r="P300" s="244" t="s">
        <v>102</v>
      </c>
      <c r="Q300" s="244">
        <f>R300</f>
        <v>1</v>
      </c>
      <c r="R300" s="244">
        <v>1</v>
      </c>
      <c r="S300" s="244" t="s">
        <v>55</v>
      </c>
      <c r="T300" s="244" t="s">
        <v>55</v>
      </c>
      <c r="U300" s="244" t="s">
        <v>55</v>
      </c>
      <c r="V300" s="244" t="s">
        <v>55</v>
      </c>
      <c r="W300" s="244" t="s">
        <v>55</v>
      </c>
      <c r="X300" s="247" t="s">
        <v>55</v>
      </c>
      <c r="Y300" s="2"/>
    </row>
    <row r="301" spans="1:25" s="74" customFormat="1" ht="50.25" customHeight="1" x14ac:dyDescent="0.3">
      <c r="A301" s="73"/>
      <c r="B301" s="251"/>
      <c r="C301" s="242"/>
      <c r="D301" s="242"/>
      <c r="E301" s="243"/>
      <c r="F301" s="72" t="s">
        <v>41</v>
      </c>
      <c r="G301" s="157">
        <f t="shared" si="121"/>
        <v>115997</v>
      </c>
      <c r="H301" s="157">
        <v>115997</v>
      </c>
      <c r="I301" s="157">
        <v>0</v>
      </c>
      <c r="J301" s="157">
        <v>0</v>
      </c>
      <c r="K301" s="157">
        <v>0</v>
      </c>
      <c r="L301" s="157">
        <v>0</v>
      </c>
      <c r="M301" s="157">
        <v>0</v>
      </c>
      <c r="N301" s="157">
        <v>0</v>
      </c>
      <c r="O301" s="256"/>
      <c r="P301" s="256"/>
      <c r="Q301" s="256"/>
      <c r="R301" s="256"/>
      <c r="S301" s="256"/>
      <c r="T301" s="256"/>
      <c r="U301" s="256"/>
      <c r="V301" s="256"/>
      <c r="W301" s="256"/>
      <c r="X301" s="276"/>
      <c r="Y301" s="2"/>
    </row>
    <row r="302" spans="1:25" s="74" customFormat="1" ht="50.25" customHeight="1" x14ac:dyDescent="0.3">
      <c r="A302" s="73"/>
      <c r="B302" s="252"/>
      <c r="C302" s="242"/>
      <c r="D302" s="242"/>
      <c r="E302" s="243"/>
      <c r="F302" s="72" t="s">
        <v>42</v>
      </c>
      <c r="G302" s="157">
        <f t="shared" si="121"/>
        <v>0</v>
      </c>
      <c r="H302" s="157">
        <v>0</v>
      </c>
      <c r="I302" s="157">
        <v>0</v>
      </c>
      <c r="J302" s="157">
        <v>0</v>
      </c>
      <c r="K302" s="157">
        <v>0</v>
      </c>
      <c r="L302" s="157">
        <v>0</v>
      </c>
      <c r="M302" s="157">
        <v>0</v>
      </c>
      <c r="N302" s="157">
        <v>0</v>
      </c>
      <c r="O302" s="257"/>
      <c r="P302" s="257"/>
      <c r="Q302" s="257"/>
      <c r="R302" s="257"/>
      <c r="S302" s="257"/>
      <c r="T302" s="257"/>
      <c r="U302" s="257"/>
      <c r="V302" s="257"/>
      <c r="W302" s="257"/>
      <c r="X302" s="277"/>
      <c r="Y302" s="2"/>
    </row>
    <row r="303" spans="1:25" s="126" customFormat="1" ht="50.25" customHeight="1" x14ac:dyDescent="0.3">
      <c r="A303" s="125"/>
      <c r="B303" s="239" t="s">
        <v>182</v>
      </c>
      <c r="C303" s="242">
        <v>2020</v>
      </c>
      <c r="D303" s="242">
        <v>2026</v>
      </c>
      <c r="E303" s="243" t="s">
        <v>142</v>
      </c>
      <c r="F303" s="124" t="s">
        <v>36</v>
      </c>
      <c r="G303" s="157">
        <f t="shared" ref="G303:G308" si="123">SUM(H303:N303)</f>
        <v>8341700</v>
      </c>
      <c r="H303" s="174">
        <f t="shared" ref="H303:N303" si="124">H304+H305</f>
        <v>2616700</v>
      </c>
      <c r="I303" s="157">
        <f t="shared" si="124"/>
        <v>0</v>
      </c>
      <c r="J303" s="157">
        <f t="shared" si="124"/>
        <v>5725000</v>
      </c>
      <c r="K303" s="157">
        <f t="shared" si="124"/>
        <v>0</v>
      </c>
      <c r="L303" s="157">
        <f t="shared" si="124"/>
        <v>0</v>
      </c>
      <c r="M303" s="157">
        <f t="shared" si="124"/>
        <v>0</v>
      </c>
      <c r="N303" s="157">
        <f t="shared" si="124"/>
        <v>0</v>
      </c>
      <c r="O303" s="244" t="s">
        <v>181</v>
      </c>
      <c r="P303" s="244" t="s">
        <v>102</v>
      </c>
      <c r="Q303" s="244">
        <f>R303</f>
        <v>1</v>
      </c>
      <c r="R303" s="244">
        <v>1</v>
      </c>
      <c r="S303" s="244" t="s">
        <v>55</v>
      </c>
      <c r="T303" s="244">
        <v>1</v>
      </c>
      <c r="U303" s="244" t="s">
        <v>55</v>
      </c>
      <c r="V303" s="244" t="s">
        <v>55</v>
      </c>
      <c r="W303" s="244" t="s">
        <v>55</v>
      </c>
      <c r="X303" s="247" t="s">
        <v>55</v>
      </c>
      <c r="Y303" s="2"/>
    </row>
    <row r="304" spans="1:25" s="126" customFormat="1" ht="50.25" customHeight="1" x14ac:dyDescent="0.3">
      <c r="A304" s="125"/>
      <c r="B304" s="251"/>
      <c r="C304" s="242"/>
      <c r="D304" s="242"/>
      <c r="E304" s="243"/>
      <c r="F304" s="124" t="s">
        <v>41</v>
      </c>
      <c r="G304" s="157">
        <f t="shared" si="123"/>
        <v>1270038.6000000001</v>
      </c>
      <c r="H304" s="157">
        <v>983788.6</v>
      </c>
      <c r="I304" s="157">
        <v>0</v>
      </c>
      <c r="J304" s="157">
        <v>286250</v>
      </c>
      <c r="K304" s="157">
        <v>0</v>
      </c>
      <c r="L304" s="157">
        <v>0</v>
      </c>
      <c r="M304" s="157">
        <v>0</v>
      </c>
      <c r="N304" s="157">
        <v>0</v>
      </c>
      <c r="O304" s="256"/>
      <c r="P304" s="256"/>
      <c r="Q304" s="256"/>
      <c r="R304" s="256"/>
      <c r="S304" s="256"/>
      <c r="T304" s="256"/>
      <c r="U304" s="256"/>
      <c r="V304" s="256"/>
      <c r="W304" s="256"/>
      <c r="X304" s="276"/>
      <c r="Y304" s="2"/>
    </row>
    <row r="305" spans="1:25" s="126" customFormat="1" ht="50.25" customHeight="1" x14ac:dyDescent="0.3">
      <c r="A305" s="125"/>
      <c r="B305" s="252"/>
      <c r="C305" s="242"/>
      <c r="D305" s="242"/>
      <c r="E305" s="243"/>
      <c r="F305" s="124" t="s">
        <v>42</v>
      </c>
      <c r="G305" s="157">
        <f t="shared" si="123"/>
        <v>7071661.4000000004</v>
      </c>
      <c r="H305" s="157">
        <v>1632911.4</v>
      </c>
      <c r="I305" s="157">
        <v>0</v>
      </c>
      <c r="J305" s="157">
        <v>5438750</v>
      </c>
      <c r="K305" s="157">
        <v>0</v>
      </c>
      <c r="L305" s="157">
        <v>0</v>
      </c>
      <c r="M305" s="157">
        <v>0</v>
      </c>
      <c r="N305" s="157">
        <v>0</v>
      </c>
      <c r="O305" s="257"/>
      <c r="P305" s="257"/>
      <c r="Q305" s="257"/>
      <c r="R305" s="257"/>
      <c r="S305" s="257"/>
      <c r="T305" s="257"/>
      <c r="U305" s="257"/>
      <c r="V305" s="257"/>
      <c r="W305" s="257"/>
      <c r="X305" s="277"/>
      <c r="Y305" s="2"/>
    </row>
    <row r="306" spans="1:25" s="126" customFormat="1" ht="50.25" customHeight="1" x14ac:dyDescent="0.3">
      <c r="A306" s="125"/>
      <c r="B306" s="250" t="s">
        <v>203</v>
      </c>
      <c r="C306" s="290">
        <v>2021</v>
      </c>
      <c r="D306" s="290">
        <v>2026</v>
      </c>
      <c r="E306" s="243" t="s">
        <v>142</v>
      </c>
      <c r="F306" s="124" t="s">
        <v>36</v>
      </c>
      <c r="G306" s="157">
        <f t="shared" si="123"/>
        <v>0</v>
      </c>
      <c r="H306" s="157">
        <f>H307+H308</f>
        <v>0</v>
      </c>
      <c r="I306" s="157">
        <f t="shared" ref="I306:N306" si="125">I307+I308</f>
        <v>0</v>
      </c>
      <c r="J306" s="157">
        <f t="shared" si="125"/>
        <v>0</v>
      </c>
      <c r="K306" s="157">
        <f t="shared" si="125"/>
        <v>0</v>
      </c>
      <c r="L306" s="157">
        <f t="shared" si="125"/>
        <v>0</v>
      </c>
      <c r="M306" s="157">
        <f t="shared" si="125"/>
        <v>0</v>
      </c>
      <c r="N306" s="157">
        <f t="shared" si="125"/>
        <v>0</v>
      </c>
      <c r="O306" s="244" t="s">
        <v>174</v>
      </c>
      <c r="P306" s="284" t="s">
        <v>102</v>
      </c>
      <c r="Q306" s="284">
        <v>1</v>
      </c>
      <c r="R306" s="284" t="s">
        <v>55</v>
      </c>
      <c r="S306" s="284">
        <v>0</v>
      </c>
      <c r="T306" s="284" t="s">
        <v>55</v>
      </c>
      <c r="U306" s="284" t="s">
        <v>55</v>
      </c>
      <c r="V306" s="284" t="s">
        <v>55</v>
      </c>
      <c r="W306" s="284" t="s">
        <v>55</v>
      </c>
      <c r="X306" s="284" t="s">
        <v>55</v>
      </c>
      <c r="Y306" s="2"/>
    </row>
    <row r="307" spans="1:25" s="126" customFormat="1" ht="50.25" customHeight="1" x14ac:dyDescent="0.3">
      <c r="A307" s="125"/>
      <c r="B307" s="251"/>
      <c r="C307" s="291"/>
      <c r="D307" s="291"/>
      <c r="E307" s="243"/>
      <c r="F307" s="124" t="s">
        <v>41</v>
      </c>
      <c r="G307" s="157">
        <f t="shared" si="123"/>
        <v>0</v>
      </c>
      <c r="H307" s="157">
        <v>0</v>
      </c>
      <c r="I307" s="157">
        <v>0</v>
      </c>
      <c r="J307" s="157"/>
      <c r="K307" s="157"/>
      <c r="L307" s="157"/>
      <c r="M307" s="157"/>
      <c r="N307" s="157"/>
      <c r="O307" s="256"/>
      <c r="P307" s="256"/>
      <c r="Q307" s="256"/>
      <c r="R307" s="256"/>
      <c r="S307" s="256"/>
      <c r="T307" s="256"/>
      <c r="U307" s="256"/>
      <c r="V307" s="256"/>
      <c r="W307" s="256"/>
      <c r="X307" s="256"/>
      <c r="Y307" s="2"/>
    </row>
    <row r="308" spans="1:25" s="126" customFormat="1" ht="50.25" customHeight="1" x14ac:dyDescent="0.3">
      <c r="A308" s="125"/>
      <c r="B308" s="252"/>
      <c r="C308" s="292"/>
      <c r="D308" s="292"/>
      <c r="E308" s="243"/>
      <c r="F308" s="124" t="s">
        <v>42</v>
      </c>
      <c r="G308" s="157">
        <f t="shared" si="123"/>
        <v>0</v>
      </c>
      <c r="H308" s="157">
        <v>0</v>
      </c>
      <c r="I308" s="157">
        <v>0</v>
      </c>
      <c r="J308" s="157"/>
      <c r="K308" s="157"/>
      <c r="L308" s="157"/>
      <c r="M308" s="157"/>
      <c r="N308" s="157"/>
      <c r="O308" s="257"/>
      <c r="P308" s="257"/>
      <c r="Q308" s="257"/>
      <c r="R308" s="257"/>
      <c r="S308" s="257"/>
      <c r="T308" s="257"/>
      <c r="U308" s="257"/>
      <c r="V308" s="257"/>
      <c r="W308" s="257"/>
      <c r="X308" s="257"/>
      <c r="Y308" s="2"/>
    </row>
    <row r="309" spans="1:25" s="129" customFormat="1" ht="50.25" customHeight="1" x14ac:dyDescent="0.3">
      <c r="A309" s="128"/>
      <c r="B309" s="239" t="s">
        <v>209</v>
      </c>
      <c r="C309" s="242">
        <v>2021</v>
      </c>
      <c r="D309" s="242">
        <v>2026</v>
      </c>
      <c r="E309" s="243" t="s">
        <v>142</v>
      </c>
      <c r="F309" s="127" t="s">
        <v>36</v>
      </c>
      <c r="G309" s="157">
        <f t="shared" ref="G309:G329" si="126">SUM(H309:N309)</f>
        <v>0</v>
      </c>
      <c r="H309" s="174">
        <f t="shared" ref="H309:N309" si="127">H310+H311</f>
        <v>0</v>
      </c>
      <c r="I309" s="21">
        <f t="shared" si="127"/>
        <v>0</v>
      </c>
      <c r="J309" s="21">
        <f t="shared" si="127"/>
        <v>0</v>
      </c>
      <c r="K309" s="21">
        <f t="shared" si="127"/>
        <v>0</v>
      </c>
      <c r="L309" s="21">
        <f t="shared" si="127"/>
        <v>0</v>
      </c>
      <c r="M309" s="21">
        <f t="shared" si="127"/>
        <v>0</v>
      </c>
      <c r="N309" s="21">
        <f t="shared" si="127"/>
        <v>0</v>
      </c>
      <c r="O309" s="244" t="s">
        <v>174</v>
      </c>
      <c r="P309" s="244" t="s">
        <v>102</v>
      </c>
      <c r="Q309" s="244" t="str">
        <f>R309</f>
        <v>х</v>
      </c>
      <c r="R309" s="244" t="s">
        <v>55</v>
      </c>
      <c r="S309" s="244">
        <v>0</v>
      </c>
      <c r="T309" s="244" t="s">
        <v>55</v>
      </c>
      <c r="U309" s="244" t="s">
        <v>55</v>
      </c>
      <c r="V309" s="244" t="s">
        <v>55</v>
      </c>
      <c r="W309" s="244" t="s">
        <v>55</v>
      </c>
      <c r="X309" s="247" t="s">
        <v>55</v>
      </c>
      <c r="Y309" s="2"/>
    </row>
    <row r="310" spans="1:25" s="129" customFormat="1" ht="50.25" customHeight="1" x14ac:dyDescent="0.3">
      <c r="A310" s="128"/>
      <c r="B310" s="251"/>
      <c r="C310" s="242"/>
      <c r="D310" s="242"/>
      <c r="E310" s="243"/>
      <c r="F310" s="127" t="s">
        <v>41</v>
      </c>
      <c r="G310" s="157">
        <f t="shared" si="126"/>
        <v>0</v>
      </c>
      <c r="H310" s="157">
        <v>0</v>
      </c>
      <c r="I310" s="157">
        <v>0</v>
      </c>
      <c r="J310" s="157">
        <v>0</v>
      </c>
      <c r="K310" s="157">
        <v>0</v>
      </c>
      <c r="L310" s="157">
        <v>0</v>
      </c>
      <c r="M310" s="157">
        <v>0</v>
      </c>
      <c r="N310" s="157">
        <v>0</v>
      </c>
      <c r="O310" s="256"/>
      <c r="P310" s="256"/>
      <c r="Q310" s="256"/>
      <c r="R310" s="256"/>
      <c r="S310" s="256"/>
      <c r="T310" s="256"/>
      <c r="U310" s="256"/>
      <c r="V310" s="256"/>
      <c r="W310" s="256"/>
      <c r="X310" s="276"/>
      <c r="Y310" s="2"/>
    </row>
    <row r="311" spans="1:25" s="129" customFormat="1" ht="50.25" customHeight="1" x14ac:dyDescent="0.3">
      <c r="A311" s="128"/>
      <c r="B311" s="252"/>
      <c r="C311" s="242"/>
      <c r="D311" s="242"/>
      <c r="E311" s="243"/>
      <c r="F311" s="127" t="s">
        <v>42</v>
      </c>
      <c r="G311" s="157">
        <f t="shared" si="126"/>
        <v>0</v>
      </c>
      <c r="H311" s="157">
        <v>0</v>
      </c>
      <c r="I311" s="157">
        <v>0</v>
      </c>
      <c r="J311" s="157">
        <v>0</v>
      </c>
      <c r="K311" s="157">
        <v>0</v>
      </c>
      <c r="L311" s="157">
        <v>0</v>
      </c>
      <c r="M311" s="157">
        <v>0</v>
      </c>
      <c r="N311" s="157">
        <v>0</v>
      </c>
      <c r="O311" s="257"/>
      <c r="P311" s="257"/>
      <c r="Q311" s="257"/>
      <c r="R311" s="257"/>
      <c r="S311" s="257"/>
      <c r="T311" s="257"/>
      <c r="U311" s="257"/>
      <c r="V311" s="257"/>
      <c r="W311" s="257"/>
      <c r="X311" s="277"/>
      <c r="Y311" s="2"/>
    </row>
    <row r="312" spans="1:25" s="132" customFormat="1" ht="50.25" customHeight="1" x14ac:dyDescent="0.3">
      <c r="A312" s="131"/>
      <c r="B312" s="239" t="s">
        <v>204</v>
      </c>
      <c r="C312" s="244">
        <v>2021</v>
      </c>
      <c r="D312" s="244">
        <v>2026</v>
      </c>
      <c r="E312" s="239" t="s">
        <v>142</v>
      </c>
      <c r="F312" s="130" t="s">
        <v>36</v>
      </c>
      <c r="G312" s="157">
        <f t="shared" si="126"/>
        <v>0</v>
      </c>
      <c r="H312" s="174">
        <f t="shared" ref="H312:N312" si="128">H313+H314</f>
        <v>0</v>
      </c>
      <c r="I312" s="21">
        <f t="shared" si="128"/>
        <v>0</v>
      </c>
      <c r="J312" s="21">
        <f t="shared" si="128"/>
        <v>0</v>
      </c>
      <c r="K312" s="21">
        <f t="shared" si="128"/>
        <v>0</v>
      </c>
      <c r="L312" s="21">
        <f t="shared" si="128"/>
        <v>0</v>
      </c>
      <c r="M312" s="21">
        <f t="shared" si="128"/>
        <v>0</v>
      </c>
      <c r="N312" s="21">
        <f t="shared" si="128"/>
        <v>0</v>
      </c>
      <c r="O312" s="244" t="s">
        <v>138</v>
      </c>
      <c r="P312" s="244" t="s">
        <v>102</v>
      </c>
      <c r="Q312" s="244" t="str">
        <f>R312</f>
        <v>х</v>
      </c>
      <c r="R312" s="244" t="s">
        <v>55</v>
      </c>
      <c r="S312" s="244">
        <v>0</v>
      </c>
      <c r="T312" s="244" t="s">
        <v>55</v>
      </c>
      <c r="U312" s="244" t="s">
        <v>55</v>
      </c>
      <c r="V312" s="244" t="s">
        <v>55</v>
      </c>
      <c r="W312" s="244" t="s">
        <v>55</v>
      </c>
      <c r="X312" s="247" t="s">
        <v>55</v>
      </c>
      <c r="Y312" s="2"/>
    </row>
    <row r="313" spans="1:25" s="132" customFormat="1" ht="50.25" customHeight="1" x14ac:dyDescent="0.3">
      <c r="A313" s="131"/>
      <c r="B313" s="240"/>
      <c r="C313" s="245"/>
      <c r="D313" s="245"/>
      <c r="E313" s="240"/>
      <c r="F313" s="130" t="s">
        <v>41</v>
      </c>
      <c r="G313" s="157">
        <f t="shared" si="126"/>
        <v>0</v>
      </c>
      <c r="H313" s="157">
        <v>0</v>
      </c>
      <c r="I313" s="157">
        <v>0</v>
      </c>
      <c r="J313" s="157">
        <v>0</v>
      </c>
      <c r="K313" s="157">
        <v>0</v>
      </c>
      <c r="L313" s="157">
        <v>0</v>
      </c>
      <c r="M313" s="157">
        <v>0</v>
      </c>
      <c r="N313" s="157">
        <v>0</v>
      </c>
      <c r="O313" s="245"/>
      <c r="P313" s="245"/>
      <c r="Q313" s="245"/>
      <c r="R313" s="245"/>
      <c r="S313" s="245"/>
      <c r="T313" s="245"/>
      <c r="U313" s="245"/>
      <c r="V313" s="245"/>
      <c r="W313" s="245"/>
      <c r="X313" s="248"/>
      <c r="Y313" s="2"/>
    </row>
    <row r="314" spans="1:25" s="132" customFormat="1" ht="50.25" customHeight="1" x14ac:dyDescent="0.3">
      <c r="A314" s="131"/>
      <c r="B314" s="241"/>
      <c r="C314" s="246"/>
      <c r="D314" s="246"/>
      <c r="E314" s="241"/>
      <c r="F314" s="130" t="s">
        <v>42</v>
      </c>
      <c r="G314" s="157">
        <f t="shared" si="126"/>
        <v>0</v>
      </c>
      <c r="H314" s="157">
        <v>0</v>
      </c>
      <c r="I314" s="157">
        <v>0</v>
      </c>
      <c r="J314" s="157">
        <v>0</v>
      </c>
      <c r="K314" s="157">
        <v>0</v>
      </c>
      <c r="L314" s="157">
        <v>0</v>
      </c>
      <c r="M314" s="157">
        <v>0</v>
      </c>
      <c r="N314" s="157">
        <v>0</v>
      </c>
      <c r="O314" s="246"/>
      <c r="P314" s="246"/>
      <c r="Q314" s="246"/>
      <c r="R314" s="246"/>
      <c r="S314" s="246"/>
      <c r="T314" s="246"/>
      <c r="U314" s="246"/>
      <c r="V314" s="246"/>
      <c r="W314" s="246"/>
      <c r="X314" s="249"/>
      <c r="Y314" s="2"/>
    </row>
    <row r="315" spans="1:25" s="199" customFormat="1" ht="50.25" customHeight="1" x14ac:dyDescent="0.3">
      <c r="A315" s="198"/>
      <c r="B315" s="239" t="s">
        <v>206</v>
      </c>
      <c r="C315" s="244">
        <v>2021</v>
      </c>
      <c r="D315" s="244">
        <v>2026</v>
      </c>
      <c r="E315" s="239" t="s">
        <v>142</v>
      </c>
      <c r="F315" s="196" t="s">
        <v>36</v>
      </c>
      <c r="G315" s="157">
        <f t="shared" si="126"/>
        <v>598000</v>
      </c>
      <c r="H315" s="174">
        <f t="shared" ref="H315:N315" si="129">H316+H317</f>
        <v>0</v>
      </c>
      <c r="I315" s="197">
        <f t="shared" si="129"/>
        <v>598000</v>
      </c>
      <c r="J315" s="197">
        <f t="shared" si="129"/>
        <v>0</v>
      </c>
      <c r="K315" s="197">
        <f t="shared" si="129"/>
        <v>0</v>
      </c>
      <c r="L315" s="197">
        <f t="shared" si="129"/>
        <v>0</v>
      </c>
      <c r="M315" s="197">
        <f t="shared" si="129"/>
        <v>0</v>
      </c>
      <c r="N315" s="197">
        <f t="shared" si="129"/>
        <v>0</v>
      </c>
      <c r="O315" s="244" t="s">
        <v>138</v>
      </c>
      <c r="P315" s="244" t="s">
        <v>96</v>
      </c>
      <c r="Q315" s="244" t="str">
        <f>R315</f>
        <v>х</v>
      </c>
      <c r="R315" s="244" t="s">
        <v>55</v>
      </c>
      <c r="S315" s="244">
        <v>100</v>
      </c>
      <c r="T315" s="244" t="s">
        <v>55</v>
      </c>
      <c r="U315" s="244" t="s">
        <v>55</v>
      </c>
      <c r="V315" s="244" t="s">
        <v>55</v>
      </c>
      <c r="W315" s="244" t="s">
        <v>55</v>
      </c>
      <c r="X315" s="247" t="s">
        <v>55</v>
      </c>
      <c r="Y315" s="2"/>
    </row>
    <row r="316" spans="1:25" s="199" customFormat="1" ht="50.25" customHeight="1" x14ac:dyDescent="0.3">
      <c r="A316" s="198"/>
      <c r="B316" s="240"/>
      <c r="C316" s="245"/>
      <c r="D316" s="245"/>
      <c r="E316" s="240"/>
      <c r="F316" s="196" t="s">
        <v>41</v>
      </c>
      <c r="G316" s="157">
        <f t="shared" si="126"/>
        <v>598000</v>
      </c>
      <c r="H316" s="157">
        <v>0</v>
      </c>
      <c r="I316" s="157">
        <v>598000</v>
      </c>
      <c r="J316" s="157">
        <v>0</v>
      </c>
      <c r="K316" s="157">
        <v>0</v>
      </c>
      <c r="L316" s="157">
        <v>0</v>
      </c>
      <c r="M316" s="157">
        <v>0</v>
      </c>
      <c r="N316" s="157">
        <v>0</v>
      </c>
      <c r="O316" s="245"/>
      <c r="P316" s="245"/>
      <c r="Q316" s="245"/>
      <c r="R316" s="245"/>
      <c r="S316" s="245"/>
      <c r="T316" s="245"/>
      <c r="U316" s="245"/>
      <c r="V316" s="245"/>
      <c r="W316" s="245"/>
      <c r="X316" s="248"/>
      <c r="Y316" s="2"/>
    </row>
    <row r="317" spans="1:25" s="199" customFormat="1" ht="50.25" customHeight="1" x14ac:dyDescent="0.3">
      <c r="A317" s="198"/>
      <c r="B317" s="241"/>
      <c r="C317" s="246"/>
      <c r="D317" s="246"/>
      <c r="E317" s="241"/>
      <c r="F317" s="196" t="s">
        <v>42</v>
      </c>
      <c r="G317" s="157">
        <f t="shared" si="126"/>
        <v>0</v>
      </c>
      <c r="H317" s="157">
        <v>0</v>
      </c>
      <c r="I317" s="157">
        <v>0</v>
      </c>
      <c r="J317" s="157">
        <v>0</v>
      </c>
      <c r="K317" s="157">
        <v>0</v>
      </c>
      <c r="L317" s="157">
        <v>0</v>
      </c>
      <c r="M317" s="157">
        <v>0</v>
      </c>
      <c r="N317" s="157">
        <v>0</v>
      </c>
      <c r="O317" s="246"/>
      <c r="P317" s="246"/>
      <c r="Q317" s="246"/>
      <c r="R317" s="246"/>
      <c r="S317" s="246"/>
      <c r="T317" s="246"/>
      <c r="U317" s="246"/>
      <c r="V317" s="246"/>
      <c r="W317" s="246"/>
      <c r="X317" s="249"/>
      <c r="Y317" s="2"/>
    </row>
    <row r="318" spans="1:25" s="199" customFormat="1" ht="50.25" customHeight="1" x14ac:dyDescent="0.3">
      <c r="A318" s="198"/>
      <c r="B318" s="239" t="s">
        <v>216</v>
      </c>
      <c r="C318" s="244">
        <v>2022</v>
      </c>
      <c r="D318" s="244">
        <v>2026</v>
      </c>
      <c r="E318" s="239" t="s">
        <v>142</v>
      </c>
      <c r="F318" s="196" t="s">
        <v>36</v>
      </c>
      <c r="G318" s="157">
        <f t="shared" si="126"/>
        <v>160000</v>
      </c>
      <c r="H318" s="174">
        <f t="shared" ref="H318:N318" si="130">H319+H320</f>
        <v>0</v>
      </c>
      <c r="I318" s="197">
        <f t="shared" si="130"/>
        <v>0</v>
      </c>
      <c r="J318" s="197">
        <f t="shared" si="130"/>
        <v>160000</v>
      </c>
      <c r="K318" s="197">
        <f t="shared" si="130"/>
        <v>0</v>
      </c>
      <c r="L318" s="197">
        <f t="shared" si="130"/>
        <v>0</v>
      </c>
      <c r="M318" s="197">
        <f t="shared" si="130"/>
        <v>0</v>
      </c>
      <c r="N318" s="197">
        <f t="shared" si="130"/>
        <v>0</v>
      </c>
      <c r="O318" s="244" t="s">
        <v>138</v>
      </c>
      <c r="P318" s="244" t="s">
        <v>96</v>
      </c>
      <c r="Q318" s="244">
        <v>100</v>
      </c>
      <c r="R318" s="244" t="s">
        <v>55</v>
      </c>
      <c r="S318" s="244" t="s">
        <v>55</v>
      </c>
      <c r="T318" s="244">
        <v>100</v>
      </c>
      <c r="U318" s="244" t="s">
        <v>55</v>
      </c>
      <c r="V318" s="244" t="s">
        <v>55</v>
      </c>
      <c r="W318" s="244" t="s">
        <v>55</v>
      </c>
      <c r="X318" s="247" t="s">
        <v>55</v>
      </c>
      <c r="Y318" s="2"/>
    </row>
    <row r="319" spans="1:25" s="199" customFormat="1" ht="50.25" customHeight="1" x14ac:dyDescent="0.3">
      <c r="A319" s="198"/>
      <c r="B319" s="240"/>
      <c r="C319" s="245"/>
      <c r="D319" s="245"/>
      <c r="E319" s="240"/>
      <c r="F319" s="196" t="s">
        <v>41</v>
      </c>
      <c r="G319" s="157">
        <f t="shared" si="126"/>
        <v>160000</v>
      </c>
      <c r="H319" s="157">
        <v>0</v>
      </c>
      <c r="I319" s="157">
        <v>0</v>
      </c>
      <c r="J319" s="157">
        <v>160000</v>
      </c>
      <c r="K319" s="157">
        <v>0</v>
      </c>
      <c r="L319" s="157">
        <v>0</v>
      </c>
      <c r="M319" s="157">
        <v>0</v>
      </c>
      <c r="N319" s="157">
        <v>0</v>
      </c>
      <c r="O319" s="245"/>
      <c r="P319" s="245"/>
      <c r="Q319" s="245"/>
      <c r="R319" s="245"/>
      <c r="S319" s="245"/>
      <c r="T319" s="245"/>
      <c r="U319" s="245"/>
      <c r="V319" s="245"/>
      <c r="W319" s="245"/>
      <c r="X319" s="248"/>
      <c r="Y319" s="2"/>
    </row>
    <row r="320" spans="1:25" s="199" customFormat="1" ht="50.25" customHeight="1" x14ac:dyDescent="0.3">
      <c r="A320" s="198"/>
      <c r="B320" s="241"/>
      <c r="C320" s="246"/>
      <c r="D320" s="246"/>
      <c r="E320" s="241"/>
      <c r="F320" s="196" t="s">
        <v>42</v>
      </c>
      <c r="G320" s="157">
        <f t="shared" si="126"/>
        <v>0</v>
      </c>
      <c r="H320" s="157">
        <v>0</v>
      </c>
      <c r="I320" s="157">
        <v>0</v>
      </c>
      <c r="J320" s="157">
        <v>0</v>
      </c>
      <c r="K320" s="157">
        <v>0</v>
      </c>
      <c r="L320" s="157">
        <v>0</v>
      </c>
      <c r="M320" s="157">
        <v>0</v>
      </c>
      <c r="N320" s="157">
        <v>0</v>
      </c>
      <c r="O320" s="246"/>
      <c r="P320" s="246"/>
      <c r="Q320" s="246"/>
      <c r="R320" s="246"/>
      <c r="S320" s="246"/>
      <c r="T320" s="246"/>
      <c r="U320" s="246"/>
      <c r="V320" s="246"/>
      <c r="W320" s="246"/>
      <c r="X320" s="249"/>
      <c r="Y320" s="2"/>
    </row>
    <row r="321" spans="1:25" s="199" customFormat="1" ht="50.25" customHeight="1" x14ac:dyDescent="0.3">
      <c r="A321" s="198"/>
      <c r="B321" s="239" t="s">
        <v>217</v>
      </c>
      <c r="C321" s="244">
        <v>2022</v>
      </c>
      <c r="D321" s="244">
        <v>2026</v>
      </c>
      <c r="E321" s="239" t="s">
        <v>142</v>
      </c>
      <c r="F321" s="196" t="s">
        <v>36</v>
      </c>
      <c r="G321" s="157">
        <f t="shared" si="126"/>
        <v>0</v>
      </c>
      <c r="H321" s="174">
        <f t="shared" ref="H321:N321" si="131">H322+H323</f>
        <v>0</v>
      </c>
      <c r="I321" s="197">
        <f t="shared" si="131"/>
        <v>0</v>
      </c>
      <c r="J321" s="197">
        <f t="shared" si="131"/>
        <v>0</v>
      </c>
      <c r="K321" s="197">
        <f t="shared" si="131"/>
        <v>0</v>
      </c>
      <c r="L321" s="197">
        <f t="shared" si="131"/>
        <v>0</v>
      </c>
      <c r="M321" s="197">
        <f t="shared" si="131"/>
        <v>0</v>
      </c>
      <c r="N321" s="197">
        <f t="shared" si="131"/>
        <v>0</v>
      </c>
      <c r="O321" s="244" t="s">
        <v>138</v>
      </c>
      <c r="P321" s="244" t="s">
        <v>96</v>
      </c>
      <c r="Q321" s="244">
        <v>100</v>
      </c>
      <c r="R321" s="244" t="s">
        <v>55</v>
      </c>
      <c r="S321" s="244" t="s">
        <v>55</v>
      </c>
      <c r="T321" s="244"/>
      <c r="U321" s="244" t="s">
        <v>55</v>
      </c>
      <c r="V321" s="244" t="s">
        <v>55</v>
      </c>
      <c r="W321" s="244" t="s">
        <v>55</v>
      </c>
      <c r="X321" s="247" t="s">
        <v>55</v>
      </c>
      <c r="Y321" s="2"/>
    </row>
    <row r="322" spans="1:25" s="199" customFormat="1" ht="50.25" customHeight="1" x14ac:dyDescent="0.3">
      <c r="A322" s="198"/>
      <c r="B322" s="240"/>
      <c r="C322" s="245"/>
      <c r="D322" s="245"/>
      <c r="E322" s="240"/>
      <c r="F322" s="196" t="s">
        <v>41</v>
      </c>
      <c r="G322" s="157">
        <f t="shared" si="126"/>
        <v>0</v>
      </c>
      <c r="H322" s="157">
        <v>0</v>
      </c>
      <c r="I322" s="157">
        <v>0</v>
      </c>
      <c r="J322" s="157">
        <v>0</v>
      </c>
      <c r="K322" s="157">
        <v>0</v>
      </c>
      <c r="L322" s="157">
        <v>0</v>
      </c>
      <c r="M322" s="157">
        <v>0</v>
      </c>
      <c r="N322" s="157">
        <v>0</v>
      </c>
      <c r="O322" s="245"/>
      <c r="P322" s="245"/>
      <c r="Q322" s="245"/>
      <c r="R322" s="245"/>
      <c r="S322" s="245"/>
      <c r="T322" s="245"/>
      <c r="U322" s="245"/>
      <c r="V322" s="245"/>
      <c r="W322" s="245"/>
      <c r="X322" s="248"/>
      <c r="Y322" s="2"/>
    </row>
    <row r="323" spans="1:25" s="199" customFormat="1" ht="50.25" customHeight="1" x14ac:dyDescent="0.3">
      <c r="A323" s="198"/>
      <c r="B323" s="241"/>
      <c r="C323" s="246"/>
      <c r="D323" s="246"/>
      <c r="E323" s="241"/>
      <c r="F323" s="196" t="s">
        <v>42</v>
      </c>
      <c r="G323" s="157">
        <f t="shared" si="126"/>
        <v>0</v>
      </c>
      <c r="H323" s="157">
        <v>0</v>
      </c>
      <c r="I323" s="157">
        <v>0</v>
      </c>
      <c r="J323" s="157">
        <v>0</v>
      </c>
      <c r="K323" s="157">
        <v>0</v>
      </c>
      <c r="L323" s="157">
        <v>0</v>
      </c>
      <c r="M323" s="157">
        <v>0</v>
      </c>
      <c r="N323" s="157">
        <v>0</v>
      </c>
      <c r="O323" s="246"/>
      <c r="P323" s="246"/>
      <c r="Q323" s="246"/>
      <c r="R323" s="246"/>
      <c r="S323" s="246"/>
      <c r="T323" s="246"/>
      <c r="U323" s="246"/>
      <c r="V323" s="246"/>
      <c r="W323" s="246"/>
      <c r="X323" s="249"/>
      <c r="Y323" s="2"/>
    </row>
    <row r="324" spans="1:25" s="199" customFormat="1" ht="50.25" customHeight="1" x14ac:dyDescent="0.3">
      <c r="A324" s="198"/>
      <c r="B324" s="239" t="s">
        <v>218</v>
      </c>
      <c r="C324" s="244">
        <v>2022</v>
      </c>
      <c r="D324" s="244">
        <v>2026</v>
      </c>
      <c r="E324" s="239" t="s">
        <v>142</v>
      </c>
      <c r="F324" s="196" t="s">
        <v>36</v>
      </c>
      <c r="G324" s="157">
        <v>305000</v>
      </c>
      <c r="H324" s="175">
        <f t="shared" ref="H324:N324" si="132">H325+H326</f>
        <v>0</v>
      </c>
      <c r="I324" s="175">
        <f t="shared" si="132"/>
        <v>0</v>
      </c>
      <c r="J324" s="175">
        <f t="shared" si="132"/>
        <v>5981941.6699999999</v>
      </c>
      <c r="K324" s="175">
        <f t="shared" si="132"/>
        <v>0</v>
      </c>
      <c r="L324" s="175">
        <f t="shared" si="132"/>
        <v>0</v>
      </c>
      <c r="M324" s="175">
        <f t="shared" si="132"/>
        <v>0</v>
      </c>
      <c r="N324" s="175">
        <f t="shared" si="132"/>
        <v>0</v>
      </c>
      <c r="O324" s="244" t="s">
        <v>219</v>
      </c>
      <c r="P324" s="244" t="s">
        <v>220</v>
      </c>
      <c r="Q324" s="244">
        <v>1</v>
      </c>
      <c r="R324" s="244" t="s">
        <v>55</v>
      </c>
      <c r="S324" s="244" t="s">
        <v>55</v>
      </c>
      <c r="T324" s="244">
        <v>1</v>
      </c>
      <c r="U324" s="244" t="s">
        <v>55</v>
      </c>
      <c r="V324" s="244" t="s">
        <v>55</v>
      </c>
      <c r="W324" s="244" t="s">
        <v>55</v>
      </c>
      <c r="X324" s="247" t="s">
        <v>55</v>
      </c>
      <c r="Y324" s="2"/>
    </row>
    <row r="325" spans="1:25" s="199" customFormat="1" ht="50.25" customHeight="1" x14ac:dyDescent="0.3">
      <c r="A325" s="198"/>
      <c r="B325" s="240"/>
      <c r="C325" s="245"/>
      <c r="D325" s="245"/>
      <c r="E325" s="240"/>
      <c r="F325" s="196" t="s">
        <v>41</v>
      </c>
      <c r="G325" s="157">
        <v>305000</v>
      </c>
      <c r="H325" s="157">
        <v>0</v>
      </c>
      <c r="I325" s="157">
        <v>0</v>
      </c>
      <c r="J325" s="157">
        <v>1980146.05</v>
      </c>
      <c r="K325" s="157">
        <v>0</v>
      </c>
      <c r="L325" s="157">
        <v>0</v>
      </c>
      <c r="M325" s="157">
        <v>0</v>
      </c>
      <c r="N325" s="157">
        <v>0</v>
      </c>
      <c r="O325" s="245"/>
      <c r="P325" s="245"/>
      <c r="Q325" s="245"/>
      <c r="R325" s="245"/>
      <c r="S325" s="245"/>
      <c r="T325" s="245"/>
      <c r="U325" s="245"/>
      <c r="V325" s="245"/>
      <c r="W325" s="245"/>
      <c r="X325" s="248"/>
      <c r="Y325" s="2"/>
    </row>
    <row r="326" spans="1:25" s="199" customFormat="1" ht="50.25" customHeight="1" x14ac:dyDescent="0.3">
      <c r="A326" s="198"/>
      <c r="B326" s="241"/>
      <c r="C326" s="246"/>
      <c r="D326" s="246"/>
      <c r="E326" s="241"/>
      <c r="F326" s="196" t="s">
        <v>42</v>
      </c>
      <c r="G326" s="157">
        <f t="shared" si="126"/>
        <v>4001795.62</v>
      </c>
      <c r="H326" s="157">
        <v>0</v>
      </c>
      <c r="I326" s="157">
        <v>0</v>
      </c>
      <c r="J326" s="157">
        <v>4001795.62</v>
      </c>
      <c r="K326" s="157">
        <v>0</v>
      </c>
      <c r="L326" s="157">
        <v>0</v>
      </c>
      <c r="M326" s="157">
        <v>0</v>
      </c>
      <c r="N326" s="157">
        <v>0</v>
      </c>
      <c r="O326" s="246"/>
      <c r="P326" s="246"/>
      <c r="Q326" s="246"/>
      <c r="R326" s="246"/>
      <c r="S326" s="246"/>
      <c r="T326" s="246"/>
      <c r="U326" s="246"/>
      <c r="V326" s="246"/>
      <c r="W326" s="246"/>
      <c r="X326" s="249"/>
      <c r="Y326" s="2"/>
    </row>
    <row r="327" spans="1:25" s="199" customFormat="1" ht="50.25" customHeight="1" x14ac:dyDescent="0.3">
      <c r="A327" s="198"/>
      <c r="B327" s="239" t="s">
        <v>221</v>
      </c>
      <c r="C327" s="244">
        <v>2022</v>
      </c>
      <c r="D327" s="244">
        <v>2026</v>
      </c>
      <c r="E327" s="239" t="s">
        <v>142</v>
      </c>
      <c r="F327" s="196" t="s">
        <v>36</v>
      </c>
      <c r="G327" s="157">
        <v>325000</v>
      </c>
      <c r="H327" s="174">
        <f t="shared" ref="H327:N327" si="133">H328+H329</f>
        <v>0</v>
      </c>
      <c r="I327" s="197">
        <f t="shared" si="133"/>
        <v>0</v>
      </c>
      <c r="J327" s="209">
        <f t="shared" si="133"/>
        <v>5617333.3300000001</v>
      </c>
      <c r="K327" s="197">
        <f t="shared" si="133"/>
        <v>0</v>
      </c>
      <c r="L327" s="197">
        <f t="shared" si="133"/>
        <v>0</v>
      </c>
      <c r="M327" s="197">
        <f t="shared" si="133"/>
        <v>0</v>
      </c>
      <c r="N327" s="197">
        <f t="shared" si="133"/>
        <v>0</v>
      </c>
      <c r="O327" s="244" t="s">
        <v>219</v>
      </c>
      <c r="P327" s="244" t="s">
        <v>220</v>
      </c>
      <c r="Q327" s="244">
        <v>1</v>
      </c>
      <c r="R327" s="244" t="s">
        <v>55</v>
      </c>
      <c r="S327" s="244" t="s">
        <v>55</v>
      </c>
      <c r="T327" s="244">
        <v>1</v>
      </c>
      <c r="U327" s="244" t="s">
        <v>55</v>
      </c>
      <c r="V327" s="244" t="s">
        <v>55</v>
      </c>
      <c r="W327" s="244" t="s">
        <v>55</v>
      </c>
      <c r="X327" s="247" t="s">
        <v>55</v>
      </c>
      <c r="Y327" s="2"/>
    </row>
    <row r="328" spans="1:25" s="199" customFormat="1" ht="50.25" customHeight="1" x14ac:dyDescent="0.3">
      <c r="A328" s="198"/>
      <c r="B328" s="240"/>
      <c r="C328" s="245"/>
      <c r="D328" s="245"/>
      <c r="E328" s="240"/>
      <c r="F328" s="196" t="s">
        <v>41</v>
      </c>
      <c r="G328" s="157">
        <v>325000</v>
      </c>
      <c r="H328" s="157">
        <v>0</v>
      </c>
      <c r="I328" s="157">
        <v>0</v>
      </c>
      <c r="J328" s="157">
        <v>1865902.32</v>
      </c>
      <c r="K328" s="157">
        <v>0</v>
      </c>
      <c r="L328" s="157">
        <v>0</v>
      </c>
      <c r="M328" s="157">
        <v>0</v>
      </c>
      <c r="N328" s="157">
        <v>0</v>
      </c>
      <c r="O328" s="245"/>
      <c r="P328" s="245"/>
      <c r="Q328" s="245"/>
      <c r="R328" s="245"/>
      <c r="S328" s="245"/>
      <c r="T328" s="245"/>
      <c r="U328" s="245"/>
      <c r="V328" s="245"/>
      <c r="W328" s="245"/>
      <c r="X328" s="248"/>
      <c r="Y328" s="2"/>
    </row>
    <row r="329" spans="1:25" s="199" customFormat="1" ht="50.25" customHeight="1" x14ac:dyDescent="0.3">
      <c r="A329" s="198"/>
      <c r="B329" s="241"/>
      <c r="C329" s="246"/>
      <c r="D329" s="246"/>
      <c r="E329" s="241"/>
      <c r="F329" s="196" t="s">
        <v>42</v>
      </c>
      <c r="G329" s="157">
        <f t="shared" si="126"/>
        <v>3751431.01</v>
      </c>
      <c r="H329" s="157">
        <v>0</v>
      </c>
      <c r="I329" s="157">
        <v>0</v>
      </c>
      <c r="J329" s="157">
        <v>3751431.01</v>
      </c>
      <c r="K329" s="157">
        <v>0</v>
      </c>
      <c r="L329" s="157">
        <v>0</v>
      </c>
      <c r="M329" s="157">
        <v>0</v>
      </c>
      <c r="N329" s="157">
        <v>0</v>
      </c>
      <c r="O329" s="246"/>
      <c r="P329" s="246"/>
      <c r="Q329" s="246"/>
      <c r="R329" s="246"/>
      <c r="S329" s="246"/>
      <c r="T329" s="246"/>
      <c r="U329" s="246"/>
      <c r="V329" s="246"/>
      <c r="W329" s="246"/>
      <c r="X329" s="249"/>
      <c r="Y329" s="2"/>
    </row>
    <row r="330" spans="1:25" ht="40.5" customHeight="1" x14ac:dyDescent="0.3">
      <c r="A330" s="250"/>
      <c r="B330" s="239" t="s">
        <v>222</v>
      </c>
      <c r="C330" s="244">
        <v>2022</v>
      </c>
      <c r="D330" s="244">
        <v>2026</v>
      </c>
      <c r="E330" s="239" t="s">
        <v>142</v>
      </c>
      <c r="F330" s="17" t="s">
        <v>36</v>
      </c>
      <c r="G330" s="157">
        <f t="shared" si="108"/>
        <v>421200</v>
      </c>
      <c r="H330" s="174">
        <f t="shared" ref="H330:N330" si="134">H331+H332</f>
        <v>0</v>
      </c>
      <c r="I330" s="21">
        <f t="shared" si="134"/>
        <v>0</v>
      </c>
      <c r="J330" s="21">
        <f t="shared" si="134"/>
        <v>421200</v>
      </c>
      <c r="K330" s="21">
        <f t="shared" si="134"/>
        <v>0</v>
      </c>
      <c r="L330" s="21">
        <f t="shared" si="134"/>
        <v>0</v>
      </c>
      <c r="M330" s="21">
        <f t="shared" si="134"/>
        <v>0</v>
      </c>
      <c r="N330" s="21">
        <f t="shared" si="134"/>
        <v>0</v>
      </c>
      <c r="O330" s="244" t="s">
        <v>223</v>
      </c>
      <c r="P330" s="244" t="s">
        <v>185</v>
      </c>
      <c r="Q330" s="244">
        <v>1</v>
      </c>
      <c r="R330" s="244" t="s">
        <v>55</v>
      </c>
      <c r="S330" s="244" t="s">
        <v>55</v>
      </c>
      <c r="T330" s="244">
        <v>1</v>
      </c>
      <c r="U330" s="244" t="s">
        <v>55</v>
      </c>
      <c r="V330" s="244" t="s">
        <v>55</v>
      </c>
      <c r="W330" s="244" t="s">
        <v>55</v>
      </c>
      <c r="X330" s="247" t="s">
        <v>55</v>
      </c>
      <c r="Y330" s="2"/>
    </row>
    <row r="331" spans="1:25" ht="30.75" customHeight="1" x14ac:dyDescent="0.3">
      <c r="A331" s="251"/>
      <c r="B331" s="240"/>
      <c r="C331" s="245"/>
      <c r="D331" s="245"/>
      <c r="E331" s="240"/>
      <c r="F331" s="17" t="s">
        <v>41</v>
      </c>
      <c r="G331" s="157">
        <f t="shared" si="108"/>
        <v>421200</v>
      </c>
      <c r="H331" s="157">
        <v>0</v>
      </c>
      <c r="I331" s="157">
        <v>0</v>
      </c>
      <c r="J331" s="157">
        <v>421200</v>
      </c>
      <c r="K331" s="157">
        <v>0</v>
      </c>
      <c r="L331" s="157">
        <v>0</v>
      </c>
      <c r="M331" s="157">
        <v>0</v>
      </c>
      <c r="N331" s="157">
        <v>0</v>
      </c>
      <c r="O331" s="245"/>
      <c r="P331" s="245"/>
      <c r="Q331" s="245"/>
      <c r="R331" s="245"/>
      <c r="S331" s="245"/>
      <c r="T331" s="245"/>
      <c r="U331" s="245"/>
      <c r="V331" s="245"/>
      <c r="W331" s="245"/>
      <c r="X331" s="248"/>
      <c r="Y331" s="2"/>
    </row>
    <row r="332" spans="1:25" ht="87" customHeight="1" x14ac:dyDescent="0.3">
      <c r="A332" s="252"/>
      <c r="B332" s="241"/>
      <c r="C332" s="246"/>
      <c r="D332" s="246"/>
      <c r="E332" s="241"/>
      <c r="F332" s="17" t="s">
        <v>42</v>
      </c>
      <c r="G332" s="157">
        <f t="shared" si="108"/>
        <v>0</v>
      </c>
      <c r="H332" s="157">
        <v>0</v>
      </c>
      <c r="I332" s="157">
        <v>0</v>
      </c>
      <c r="J332" s="157">
        <v>0</v>
      </c>
      <c r="K332" s="157">
        <v>0</v>
      </c>
      <c r="L332" s="157">
        <v>0</v>
      </c>
      <c r="M332" s="157">
        <v>0</v>
      </c>
      <c r="N332" s="157">
        <v>0</v>
      </c>
      <c r="O332" s="246"/>
      <c r="P332" s="246"/>
      <c r="Q332" s="246"/>
      <c r="R332" s="246"/>
      <c r="S332" s="246"/>
      <c r="T332" s="246"/>
      <c r="U332" s="246"/>
      <c r="V332" s="246"/>
      <c r="W332" s="246"/>
      <c r="X332" s="249"/>
      <c r="Y332" s="2"/>
    </row>
    <row r="333" spans="1:25" ht="30.75" customHeight="1" x14ac:dyDescent="0.3">
      <c r="A333" s="250"/>
      <c r="B333" s="250" t="s">
        <v>126</v>
      </c>
      <c r="C333" s="242">
        <v>2020</v>
      </c>
      <c r="D333" s="242">
        <v>2026</v>
      </c>
      <c r="E333" s="244" t="s">
        <v>55</v>
      </c>
      <c r="F333" s="244" t="s">
        <v>55</v>
      </c>
      <c r="G333" s="253" t="s">
        <v>55</v>
      </c>
      <c r="H333" s="253" t="s">
        <v>55</v>
      </c>
      <c r="I333" s="253" t="s">
        <v>55</v>
      </c>
      <c r="J333" s="253" t="s">
        <v>55</v>
      </c>
      <c r="K333" s="253" t="s">
        <v>55</v>
      </c>
      <c r="L333" s="253" t="s">
        <v>55</v>
      </c>
      <c r="M333" s="253" t="s">
        <v>55</v>
      </c>
      <c r="N333" s="253" t="s">
        <v>55</v>
      </c>
      <c r="O333" s="244"/>
      <c r="P333" s="244"/>
      <c r="Q333" s="244"/>
      <c r="R333" s="244"/>
      <c r="S333" s="244"/>
      <c r="T333" s="244"/>
      <c r="U333" s="244"/>
      <c r="V333" s="244"/>
      <c r="W333" s="244"/>
      <c r="X333" s="244"/>
      <c r="Y333" s="2"/>
    </row>
    <row r="334" spans="1:25" ht="30.75" customHeight="1" x14ac:dyDescent="0.3">
      <c r="A334" s="251"/>
      <c r="B334" s="251"/>
      <c r="C334" s="242"/>
      <c r="D334" s="242"/>
      <c r="E334" s="245"/>
      <c r="F334" s="245"/>
      <c r="G334" s="283"/>
      <c r="H334" s="283"/>
      <c r="I334" s="283"/>
      <c r="J334" s="283"/>
      <c r="K334" s="283"/>
      <c r="L334" s="283"/>
      <c r="M334" s="283"/>
      <c r="N334" s="283"/>
      <c r="O334" s="245"/>
      <c r="P334" s="245"/>
      <c r="Q334" s="245"/>
      <c r="R334" s="245"/>
      <c r="S334" s="245"/>
      <c r="T334" s="245"/>
      <c r="U334" s="245"/>
      <c r="V334" s="245"/>
      <c r="W334" s="245"/>
      <c r="X334" s="245"/>
      <c r="Y334" s="2"/>
    </row>
    <row r="335" spans="1:25" ht="30.75" customHeight="1" x14ac:dyDescent="0.3">
      <c r="A335" s="252"/>
      <c r="B335" s="252"/>
      <c r="C335" s="242"/>
      <c r="D335" s="242"/>
      <c r="E335" s="246"/>
      <c r="F335" s="246"/>
      <c r="G335" s="254"/>
      <c r="H335" s="254"/>
      <c r="I335" s="254"/>
      <c r="J335" s="254"/>
      <c r="K335" s="254"/>
      <c r="L335" s="254"/>
      <c r="M335" s="254"/>
      <c r="N335" s="254"/>
      <c r="O335" s="246"/>
      <c r="P335" s="246"/>
      <c r="Q335" s="246"/>
      <c r="R335" s="246"/>
      <c r="S335" s="246"/>
      <c r="T335" s="246"/>
      <c r="U335" s="246"/>
      <c r="V335" s="246"/>
      <c r="W335" s="246"/>
      <c r="X335" s="246"/>
      <c r="Y335" s="2"/>
    </row>
    <row r="336" spans="1:25" ht="18.75" customHeight="1" x14ac:dyDescent="0.3">
      <c r="A336" s="250"/>
      <c r="B336" s="239" t="s">
        <v>107</v>
      </c>
      <c r="C336" s="242">
        <v>2020</v>
      </c>
      <c r="D336" s="242">
        <v>2026</v>
      </c>
      <c r="E336" s="243" t="s">
        <v>142</v>
      </c>
      <c r="F336" s="17" t="s">
        <v>36</v>
      </c>
      <c r="G336" s="157">
        <f>G337+G338</f>
        <v>58556034.510000013</v>
      </c>
      <c r="H336" s="157">
        <f>H337+H338</f>
        <v>12998797.210000001</v>
      </c>
      <c r="I336" s="157">
        <f t="shared" ref="I336:N336" si="135">I337+I338</f>
        <v>18309789.189999998</v>
      </c>
      <c r="J336" s="157">
        <f t="shared" si="135"/>
        <v>15729014.220000001</v>
      </c>
      <c r="K336" s="157">
        <f t="shared" si="135"/>
        <v>3506144.63</v>
      </c>
      <c r="L336" s="157">
        <f t="shared" si="135"/>
        <v>3506144.63</v>
      </c>
      <c r="M336" s="157">
        <f t="shared" si="135"/>
        <v>3506144.63</v>
      </c>
      <c r="N336" s="157">
        <f t="shared" si="135"/>
        <v>1000000</v>
      </c>
      <c r="O336" s="244" t="s">
        <v>55</v>
      </c>
      <c r="P336" s="244" t="s">
        <v>55</v>
      </c>
      <c r="Q336" s="244" t="s">
        <v>55</v>
      </c>
      <c r="R336" s="244" t="s">
        <v>55</v>
      </c>
      <c r="S336" s="244" t="s">
        <v>55</v>
      </c>
      <c r="T336" s="244" t="s">
        <v>55</v>
      </c>
      <c r="U336" s="244" t="s">
        <v>55</v>
      </c>
      <c r="V336" s="244" t="s">
        <v>55</v>
      </c>
      <c r="W336" s="244" t="s">
        <v>55</v>
      </c>
      <c r="X336" s="244" t="s">
        <v>55</v>
      </c>
      <c r="Y336" s="2"/>
    </row>
    <row r="337" spans="1:25" ht="77.25" customHeight="1" x14ac:dyDescent="0.3">
      <c r="A337" s="251"/>
      <c r="B337" s="240"/>
      <c r="C337" s="242"/>
      <c r="D337" s="242"/>
      <c r="E337" s="243"/>
      <c r="F337" s="17" t="s">
        <v>20</v>
      </c>
      <c r="G337" s="157">
        <f>SUM(H337:N337)</f>
        <v>20860440.490000002</v>
      </c>
      <c r="H337" s="157">
        <f>H343+H340</f>
        <v>2083066.21</v>
      </c>
      <c r="I337" s="157">
        <f t="shared" ref="I337:N337" si="136">I343+I340</f>
        <v>6491230.7699999996</v>
      </c>
      <c r="J337" s="157">
        <f t="shared" si="136"/>
        <v>786143.51</v>
      </c>
      <c r="K337" s="157">
        <f t="shared" si="136"/>
        <v>3500000</v>
      </c>
      <c r="L337" s="157">
        <f t="shared" si="136"/>
        <v>3500000</v>
      </c>
      <c r="M337" s="157">
        <f t="shared" si="136"/>
        <v>3500000</v>
      </c>
      <c r="N337" s="157">
        <f t="shared" si="136"/>
        <v>1000000</v>
      </c>
      <c r="O337" s="245"/>
      <c r="P337" s="245"/>
      <c r="Q337" s="245"/>
      <c r="R337" s="245"/>
      <c r="S337" s="245"/>
      <c r="T337" s="245"/>
      <c r="U337" s="245"/>
      <c r="V337" s="245"/>
      <c r="W337" s="245"/>
      <c r="X337" s="245"/>
      <c r="Y337" s="2"/>
    </row>
    <row r="338" spans="1:25" ht="45" customHeight="1" x14ac:dyDescent="0.3">
      <c r="A338" s="252"/>
      <c r="B338" s="241"/>
      <c r="C338" s="242"/>
      <c r="D338" s="242"/>
      <c r="E338" s="243"/>
      <c r="F338" s="17" t="s">
        <v>42</v>
      </c>
      <c r="G338" s="157">
        <f>SUM(H338:N338)</f>
        <v>37695594.020000011</v>
      </c>
      <c r="H338" s="157">
        <f>H344+H341</f>
        <v>10915731</v>
      </c>
      <c r="I338" s="157">
        <f t="shared" ref="I338:N338" si="137">I344+I341</f>
        <v>11818558.42</v>
      </c>
      <c r="J338" s="157">
        <f t="shared" si="137"/>
        <v>14942870.710000001</v>
      </c>
      <c r="K338" s="157">
        <f t="shared" si="137"/>
        <v>6144.63</v>
      </c>
      <c r="L338" s="157">
        <f t="shared" si="137"/>
        <v>6144.63</v>
      </c>
      <c r="M338" s="157">
        <f t="shared" si="137"/>
        <v>6144.63</v>
      </c>
      <c r="N338" s="157">
        <f t="shared" si="137"/>
        <v>0</v>
      </c>
      <c r="O338" s="246"/>
      <c r="P338" s="246"/>
      <c r="Q338" s="246"/>
      <c r="R338" s="246"/>
      <c r="S338" s="246"/>
      <c r="T338" s="246"/>
      <c r="U338" s="246"/>
      <c r="V338" s="246"/>
      <c r="W338" s="246"/>
      <c r="X338" s="246"/>
      <c r="Y338" s="2"/>
    </row>
    <row r="339" spans="1:25" s="238" customFormat="1" ht="45" customHeight="1" x14ac:dyDescent="0.3">
      <c r="A339" s="236"/>
      <c r="B339" s="239" t="s">
        <v>197</v>
      </c>
      <c r="C339" s="242">
        <v>2020</v>
      </c>
      <c r="D339" s="242">
        <v>2026</v>
      </c>
      <c r="E339" s="243" t="s">
        <v>142</v>
      </c>
      <c r="F339" s="237" t="s">
        <v>36</v>
      </c>
      <c r="G339" s="157">
        <f>G340+G341</f>
        <v>58537600.620000005</v>
      </c>
      <c r="H339" s="157">
        <f>H340+H341</f>
        <v>12998797.210000001</v>
      </c>
      <c r="I339" s="157">
        <f t="shared" ref="I339:N339" si="138">I340+I341</f>
        <v>18309789.189999998</v>
      </c>
      <c r="J339" s="157">
        <f t="shared" si="138"/>
        <v>15729014.220000001</v>
      </c>
      <c r="K339" s="157">
        <f t="shared" si="138"/>
        <v>3500000</v>
      </c>
      <c r="L339" s="157">
        <f t="shared" si="138"/>
        <v>3500000</v>
      </c>
      <c r="M339" s="157">
        <f t="shared" si="138"/>
        <v>3500000</v>
      </c>
      <c r="N339" s="157">
        <f t="shared" si="138"/>
        <v>1000000</v>
      </c>
      <c r="O339" s="244" t="s">
        <v>108</v>
      </c>
      <c r="P339" s="244" t="s">
        <v>96</v>
      </c>
      <c r="Q339" s="244">
        <v>100</v>
      </c>
      <c r="R339" s="244">
        <v>100</v>
      </c>
      <c r="S339" s="244">
        <v>100</v>
      </c>
      <c r="T339" s="244">
        <v>100</v>
      </c>
      <c r="U339" s="244">
        <v>100</v>
      </c>
      <c r="V339" s="244">
        <v>100</v>
      </c>
      <c r="W339" s="244">
        <v>100</v>
      </c>
      <c r="X339" s="247">
        <v>100</v>
      </c>
      <c r="Y339" s="2"/>
    </row>
    <row r="340" spans="1:25" s="238" customFormat="1" ht="45" customHeight="1" x14ac:dyDescent="0.3">
      <c r="A340" s="236"/>
      <c r="B340" s="240"/>
      <c r="C340" s="242"/>
      <c r="D340" s="242"/>
      <c r="E340" s="243"/>
      <c r="F340" s="237" t="s">
        <v>20</v>
      </c>
      <c r="G340" s="157">
        <f>SUM(H340:N340)</f>
        <v>20860440.490000002</v>
      </c>
      <c r="H340" s="157">
        <v>2083066.21</v>
      </c>
      <c r="I340" s="157">
        <v>6491230.7699999996</v>
      </c>
      <c r="J340" s="157">
        <v>786143.51</v>
      </c>
      <c r="K340" s="157">
        <v>3500000</v>
      </c>
      <c r="L340" s="157">
        <v>3500000</v>
      </c>
      <c r="M340" s="157">
        <v>3500000</v>
      </c>
      <c r="N340" s="157">
        <v>1000000</v>
      </c>
      <c r="O340" s="245"/>
      <c r="P340" s="245"/>
      <c r="Q340" s="245"/>
      <c r="R340" s="245"/>
      <c r="S340" s="245"/>
      <c r="T340" s="245"/>
      <c r="U340" s="245"/>
      <c r="V340" s="245"/>
      <c r="W340" s="245"/>
      <c r="X340" s="248"/>
      <c r="Y340" s="2"/>
    </row>
    <row r="341" spans="1:25" s="238" customFormat="1" ht="45" customHeight="1" x14ac:dyDescent="0.3">
      <c r="A341" s="236"/>
      <c r="B341" s="241"/>
      <c r="C341" s="242"/>
      <c r="D341" s="242"/>
      <c r="E341" s="243"/>
      <c r="F341" s="237" t="s">
        <v>42</v>
      </c>
      <c r="G341" s="157">
        <f>SUM(H341:N341)</f>
        <v>37677160.130000003</v>
      </c>
      <c r="H341" s="157">
        <v>10915731</v>
      </c>
      <c r="I341" s="157">
        <v>11818558.42</v>
      </c>
      <c r="J341" s="157">
        <v>14942870.710000001</v>
      </c>
      <c r="K341" s="157">
        <v>0</v>
      </c>
      <c r="L341" s="157">
        <v>0</v>
      </c>
      <c r="M341" s="157">
        <v>0</v>
      </c>
      <c r="N341" s="157">
        <v>0</v>
      </c>
      <c r="O341" s="246"/>
      <c r="P341" s="246"/>
      <c r="Q341" s="246"/>
      <c r="R341" s="246"/>
      <c r="S341" s="246"/>
      <c r="T341" s="246"/>
      <c r="U341" s="246"/>
      <c r="V341" s="246"/>
      <c r="W341" s="246"/>
      <c r="X341" s="249"/>
      <c r="Y341" s="2"/>
    </row>
    <row r="342" spans="1:25" ht="37.5" customHeight="1" x14ac:dyDescent="0.3">
      <c r="A342" s="250"/>
      <c r="B342" s="239" t="s">
        <v>252</v>
      </c>
      <c r="C342" s="242">
        <v>2020</v>
      </c>
      <c r="D342" s="242">
        <v>2026</v>
      </c>
      <c r="E342" s="243" t="s">
        <v>142</v>
      </c>
      <c r="F342" s="17" t="s">
        <v>36</v>
      </c>
      <c r="G342" s="157">
        <f>G343+G344</f>
        <v>18433.89</v>
      </c>
      <c r="H342" s="157">
        <f>H343+H344</f>
        <v>0</v>
      </c>
      <c r="I342" s="157">
        <f t="shared" ref="I342:N342" si="139">I343+I344</f>
        <v>0</v>
      </c>
      <c r="J342" s="157">
        <f t="shared" si="139"/>
        <v>0</v>
      </c>
      <c r="K342" s="157">
        <f t="shared" si="139"/>
        <v>6144.63</v>
      </c>
      <c r="L342" s="157">
        <f t="shared" si="139"/>
        <v>6144.63</v>
      </c>
      <c r="M342" s="157">
        <f t="shared" si="139"/>
        <v>6144.63</v>
      </c>
      <c r="N342" s="157">
        <f t="shared" si="139"/>
        <v>0</v>
      </c>
      <c r="O342" s="244" t="s">
        <v>138</v>
      </c>
      <c r="P342" s="244" t="s">
        <v>96</v>
      </c>
      <c r="Q342" s="244">
        <v>100</v>
      </c>
      <c r="R342" s="244"/>
      <c r="S342" s="244"/>
      <c r="T342" s="244"/>
      <c r="U342" s="244">
        <v>100</v>
      </c>
      <c r="V342" s="244">
        <v>100</v>
      </c>
      <c r="W342" s="244">
        <v>100</v>
      </c>
      <c r="X342" s="247">
        <v>100</v>
      </c>
      <c r="Y342" s="2"/>
    </row>
    <row r="343" spans="1:25" ht="96" customHeight="1" x14ac:dyDescent="0.3">
      <c r="A343" s="251"/>
      <c r="B343" s="240"/>
      <c r="C343" s="242"/>
      <c r="D343" s="242"/>
      <c r="E343" s="243"/>
      <c r="F343" s="17" t="s">
        <v>20</v>
      </c>
      <c r="G343" s="157">
        <f>SUM(H343:N343)</f>
        <v>0</v>
      </c>
      <c r="H343" s="157">
        <v>0</v>
      </c>
      <c r="I343" s="157">
        <v>0</v>
      </c>
      <c r="J343" s="157">
        <v>0</v>
      </c>
      <c r="K343" s="157">
        <v>0</v>
      </c>
      <c r="L343" s="157">
        <v>0</v>
      </c>
      <c r="M343" s="157">
        <v>0</v>
      </c>
      <c r="N343" s="157">
        <v>0</v>
      </c>
      <c r="O343" s="245"/>
      <c r="P343" s="245"/>
      <c r="Q343" s="245"/>
      <c r="R343" s="245"/>
      <c r="S343" s="245"/>
      <c r="T343" s="245"/>
      <c r="U343" s="245"/>
      <c r="V343" s="245"/>
      <c r="W343" s="245"/>
      <c r="X343" s="248"/>
      <c r="Y343" s="2"/>
    </row>
    <row r="344" spans="1:25" ht="53.25" customHeight="1" x14ac:dyDescent="0.3">
      <c r="A344" s="252"/>
      <c r="B344" s="241"/>
      <c r="C344" s="242"/>
      <c r="D344" s="242"/>
      <c r="E344" s="243"/>
      <c r="F344" s="17" t="s">
        <v>42</v>
      </c>
      <c r="G344" s="157">
        <f>SUM(H344:N344)</f>
        <v>18433.89</v>
      </c>
      <c r="H344" s="157">
        <v>0</v>
      </c>
      <c r="I344" s="157">
        <v>0</v>
      </c>
      <c r="J344" s="157">
        <v>0</v>
      </c>
      <c r="K344" s="157">
        <v>6144.63</v>
      </c>
      <c r="L344" s="157">
        <v>6144.63</v>
      </c>
      <c r="M344" s="157">
        <v>6144.63</v>
      </c>
      <c r="N344" s="157">
        <v>0</v>
      </c>
      <c r="O344" s="246"/>
      <c r="P344" s="246"/>
      <c r="Q344" s="246"/>
      <c r="R344" s="246"/>
      <c r="S344" s="246"/>
      <c r="T344" s="246"/>
      <c r="U344" s="246"/>
      <c r="V344" s="246"/>
      <c r="W344" s="246"/>
      <c r="X344" s="249"/>
      <c r="Y344" s="2"/>
    </row>
    <row r="345" spans="1:25" s="53" customFormat="1" ht="53.25" customHeight="1" x14ac:dyDescent="0.3">
      <c r="A345" s="55"/>
      <c r="B345" s="54" t="s">
        <v>127</v>
      </c>
      <c r="C345" s="51">
        <v>2020</v>
      </c>
      <c r="D345" s="51">
        <v>2026</v>
      </c>
      <c r="E345" s="50" t="s">
        <v>55</v>
      </c>
      <c r="F345" s="50" t="s">
        <v>55</v>
      </c>
      <c r="G345" s="173" t="s">
        <v>55</v>
      </c>
      <c r="H345" s="173" t="s">
        <v>55</v>
      </c>
      <c r="I345" s="173" t="s">
        <v>55</v>
      </c>
      <c r="J345" s="173" t="s">
        <v>55</v>
      </c>
      <c r="K345" s="173" t="s">
        <v>55</v>
      </c>
      <c r="L345" s="173" t="s">
        <v>55</v>
      </c>
      <c r="M345" s="173" t="s">
        <v>55</v>
      </c>
      <c r="N345" s="173" t="s">
        <v>55</v>
      </c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2"/>
    </row>
    <row r="346" spans="1:25" s="53" customFormat="1" ht="22.2" customHeight="1" x14ac:dyDescent="0.3">
      <c r="A346" s="55"/>
      <c r="B346" s="239" t="s">
        <v>0</v>
      </c>
      <c r="C346" s="244">
        <v>2020</v>
      </c>
      <c r="D346" s="244">
        <v>2026</v>
      </c>
      <c r="E346" s="244" t="s">
        <v>142</v>
      </c>
      <c r="F346" s="52" t="s">
        <v>36</v>
      </c>
      <c r="G346" s="157">
        <f>G347</f>
        <v>773572.06</v>
      </c>
      <c r="H346" s="157">
        <f>H347+H348</f>
        <v>4931753.68</v>
      </c>
      <c r="I346" s="157">
        <f t="shared" ref="I346:N346" si="140">I347+I348</f>
        <v>0</v>
      </c>
      <c r="J346" s="157">
        <f t="shared" si="140"/>
        <v>0</v>
      </c>
      <c r="K346" s="157">
        <f t="shared" si="140"/>
        <v>0</v>
      </c>
      <c r="L346" s="157">
        <f t="shared" si="140"/>
        <v>0</v>
      </c>
      <c r="M346" s="157">
        <f t="shared" si="140"/>
        <v>0</v>
      </c>
      <c r="N346" s="157">
        <f t="shared" si="140"/>
        <v>486943</v>
      </c>
      <c r="O346" s="244" t="s">
        <v>55</v>
      </c>
      <c r="P346" s="244" t="s">
        <v>55</v>
      </c>
      <c r="Q346" s="244" t="s">
        <v>55</v>
      </c>
      <c r="R346" s="244" t="s">
        <v>55</v>
      </c>
      <c r="S346" s="244" t="s">
        <v>55</v>
      </c>
      <c r="T346" s="244" t="s">
        <v>55</v>
      </c>
      <c r="U346" s="244" t="s">
        <v>55</v>
      </c>
      <c r="V346" s="244" t="s">
        <v>55</v>
      </c>
      <c r="W346" s="244" t="s">
        <v>55</v>
      </c>
      <c r="X346" s="247" t="s">
        <v>55</v>
      </c>
      <c r="Y346" s="2"/>
    </row>
    <row r="347" spans="1:25" s="53" customFormat="1" ht="53.25" customHeight="1" x14ac:dyDescent="0.3">
      <c r="A347" s="55"/>
      <c r="B347" s="240"/>
      <c r="C347" s="245"/>
      <c r="D347" s="245"/>
      <c r="E347" s="245"/>
      <c r="F347" s="52" t="s">
        <v>41</v>
      </c>
      <c r="G347" s="157">
        <f>SUM(H347:N347)</f>
        <v>773572.06</v>
      </c>
      <c r="H347" s="157">
        <f>H353+H362+H356+H359+H350</f>
        <v>286629.06</v>
      </c>
      <c r="I347" s="157">
        <f t="shared" ref="I347:N347" si="141">I353+I362+I356+I359+I350</f>
        <v>0</v>
      </c>
      <c r="J347" s="157">
        <f t="shared" si="141"/>
        <v>0</v>
      </c>
      <c r="K347" s="157">
        <f t="shared" si="141"/>
        <v>0</v>
      </c>
      <c r="L347" s="157">
        <f t="shared" si="141"/>
        <v>0</v>
      </c>
      <c r="M347" s="157">
        <f t="shared" si="141"/>
        <v>0</v>
      </c>
      <c r="N347" s="157">
        <f t="shared" si="141"/>
        <v>486943</v>
      </c>
      <c r="O347" s="245"/>
      <c r="P347" s="245"/>
      <c r="Q347" s="245"/>
      <c r="R347" s="245"/>
      <c r="S347" s="245"/>
      <c r="T347" s="245"/>
      <c r="U347" s="245"/>
      <c r="V347" s="245"/>
      <c r="W347" s="245"/>
      <c r="X347" s="248"/>
      <c r="Y347" s="2"/>
    </row>
    <row r="348" spans="1:25" s="53" customFormat="1" ht="39.6" customHeight="1" x14ac:dyDescent="0.3">
      <c r="A348" s="55"/>
      <c r="B348" s="241"/>
      <c r="C348" s="246"/>
      <c r="D348" s="246"/>
      <c r="E348" s="246"/>
      <c r="F348" s="52" t="s">
        <v>42</v>
      </c>
      <c r="G348" s="157">
        <f>SUM(H348:N348)</f>
        <v>4645124.62</v>
      </c>
      <c r="H348" s="157">
        <f>H354+H363+H357+H360+H351</f>
        <v>4645124.62</v>
      </c>
      <c r="I348" s="157">
        <f t="shared" ref="I348:N348" si="142">I354+I363+I357+I360+I351</f>
        <v>0</v>
      </c>
      <c r="J348" s="157">
        <f t="shared" si="142"/>
        <v>0</v>
      </c>
      <c r="K348" s="157">
        <f t="shared" si="142"/>
        <v>0</v>
      </c>
      <c r="L348" s="157">
        <f t="shared" si="142"/>
        <v>0</v>
      </c>
      <c r="M348" s="157">
        <f t="shared" si="142"/>
        <v>0</v>
      </c>
      <c r="N348" s="157">
        <f t="shared" si="142"/>
        <v>0</v>
      </c>
      <c r="O348" s="246"/>
      <c r="P348" s="246"/>
      <c r="Q348" s="246"/>
      <c r="R348" s="246"/>
      <c r="S348" s="246"/>
      <c r="T348" s="246"/>
      <c r="U348" s="246"/>
      <c r="V348" s="246"/>
      <c r="W348" s="246"/>
      <c r="X348" s="249"/>
      <c r="Y348" s="2"/>
    </row>
    <row r="349" spans="1:25" s="65" customFormat="1" ht="39.6" customHeight="1" x14ac:dyDescent="0.3">
      <c r="A349" s="64"/>
      <c r="B349" s="239" t="s">
        <v>170</v>
      </c>
      <c r="C349" s="244">
        <v>2020</v>
      </c>
      <c r="D349" s="244">
        <v>2026</v>
      </c>
      <c r="E349" s="239" t="s">
        <v>142</v>
      </c>
      <c r="F349" s="63" t="s">
        <v>36</v>
      </c>
      <c r="G349" s="157">
        <f>G350+G351</f>
        <v>516717.81</v>
      </c>
      <c r="H349" s="157">
        <f>H350+H351</f>
        <v>29774.81</v>
      </c>
      <c r="I349" s="157">
        <f t="shared" ref="I349:N349" si="143">I350+I351</f>
        <v>0</v>
      </c>
      <c r="J349" s="157">
        <f t="shared" si="143"/>
        <v>0</v>
      </c>
      <c r="K349" s="157">
        <f t="shared" si="143"/>
        <v>0</v>
      </c>
      <c r="L349" s="157">
        <f t="shared" si="143"/>
        <v>0</v>
      </c>
      <c r="M349" s="157">
        <f t="shared" si="143"/>
        <v>0</v>
      </c>
      <c r="N349" s="157">
        <f t="shared" si="143"/>
        <v>486943</v>
      </c>
      <c r="O349" s="244" t="s">
        <v>167</v>
      </c>
      <c r="P349" s="244"/>
      <c r="Q349" s="244"/>
      <c r="R349" s="244">
        <v>0</v>
      </c>
      <c r="S349" s="244">
        <v>0</v>
      </c>
      <c r="T349" s="244"/>
      <c r="U349" s="244"/>
      <c r="V349" s="244"/>
      <c r="W349" s="244"/>
      <c r="X349" s="60"/>
      <c r="Y349" s="2"/>
    </row>
    <row r="350" spans="1:25" s="65" customFormat="1" ht="39.6" customHeight="1" x14ac:dyDescent="0.3">
      <c r="A350" s="64"/>
      <c r="B350" s="240"/>
      <c r="C350" s="245"/>
      <c r="D350" s="245"/>
      <c r="E350" s="240"/>
      <c r="F350" s="63" t="s">
        <v>41</v>
      </c>
      <c r="G350" s="157">
        <f>SUM(H350:N350)</f>
        <v>516717.81</v>
      </c>
      <c r="H350" s="157">
        <v>29774.81</v>
      </c>
      <c r="I350" s="157">
        <v>0</v>
      </c>
      <c r="J350" s="157">
        <v>0</v>
      </c>
      <c r="K350" s="157">
        <v>0</v>
      </c>
      <c r="L350" s="157">
        <v>0</v>
      </c>
      <c r="M350" s="157">
        <v>0</v>
      </c>
      <c r="N350" s="157">
        <v>486943</v>
      </c>
      <c r="O350" s="245"/>
      <c r="P350" s="245"/>
      <c r="Q350" s="245"/>
      <c r="R350" s="245"/>
      <c r="S350" s="245"/>
      <c r="T350" s="245"/>
      <c r="U350" s="245"/>
      <c r="V350" s="245"/>
      <c r="W350" s="245"/>
      <c r="X350" s="60"/>
      <c r="Y350" s="2"/>
    </row>
    <row r="351" spans="1:25" s="65" customFormat="1" ht="39.6" customHeight="1" x14ac:dyDescent="0.3">
      <c r="A351" s="64"/>
      <c r="B351" s="241"/>
      <c r="C351" s="246"/>
      <c r="D351" s="246"/>
      <c r="E351" s="241"/>
      <c r="F351" s="63" t="s">
        <v>42</v>
      </c>
      <c r="G351" s="157">
        <f>SUM(H351:N351)</f>
        <v>0</v>
      </c>
      <c r="H351" s="157">
        <v>0</v>
      </c>
      <c r="I351" s="157">
        <v>0</v>
      </c>
      <c r="J351" s="157">
        <v>0</v>
      </c>
      <c r="K351" s="157">
        <v>0</v>
      </c>
      <c r="L351" s="157">
        <v>0</v>
      </c>
      <c r="M351" s="157">
        <v>0</v>
      </c>
      <c r="N351" s="157">
        <v>0</v>
      </c>
      <c r="O351" s="246"/>
      <c r="P351" s="246"/>
      <c r="Q351" s="246"/>
      <c r="R351" s="246"/>
      <c r="S351" s="246"/>
      <c r="T351" s="246"/>
      <c r="U351" s="246"/>
      <c r="V351" s="246"/>
      <c r="W351" s="246"/>
      <c r="X351" s="60"/>
      <c r="Y351" s="2"/>
    </row>
    <row r="352" spans="1:25" s="53" customFormat="1" ht="53.25" customHeight="1" x14ac:dyDescent="0.3">
      <c r="A352" s="64"/>
      <c r="B352" s="250" t="s">
        <v>178</v>
      </c>
      <c r="C352" s="244">
        <v>2020</v>
      </c>
      <c r="D352" s="244">
        <v>2026</v>
      </c>
      <c r="E352" s="239" t="s">
        <v>142</v>
      </c>
      <c r="F352" s="63" t="s">
        <v>36</v>
      </c>
      <c r="G352" s="157">
        <f>G353+G354</f>
        <v>4889604.87</v>
      </c>
      <c r="H352" s="157">
        <f>H353+H354</f>
        <v>4889604.87</v>
      </c>
      <c r="I352" s="157">
        <f t="shared" ref="I352:N352" si="144">I353+I354</f>
        <v>0</v>
      </c>
      <c r="J352" s="157">
        <f t="shared" si="144"/>
        <v>0</v>
      </c>
      <c r="K352" s="157">
        <f t="shared" si="144"/>
        <v>0</v>
      </c>
      <c r="L352" s="157">
        <f t="shared" si="144"/>
        <v>0</v>
      </c>
      <c r="M352" s="157">
        <f t="shared" si="144"/>
        <v>0</v>
      </c>
      <c r="N352" s="157">
        <f t="shared" si="144"/>
        <v>0</v>
      </c>
      <c r="O352" s="244" t="s">
        <v>164</v>
      </c>
      <c r="P352" s="244" t="s">
        <v>144</v>
      </c>
      <c r="Q352" s="244">
        <f>SUM(R352:X354)</f>
        <v>3.49</v>
      </c>
      <c r="R352" s="244">
        <v>3.49</v>
      </c>
      <c r="S352" s="244"/>
      <c r="T352" s="244"/>
      <c r="U352" s="244"/>
      <c r="V352" s="244"/>
      <c r="W352" s="244"/>
      <c r="X352" s="247"/>
      <c r="Y352" s="2"/>
    </row>
    <row r="353" spans="1:25" s="53" customFormat="1" ht="53.25" customHeight="1" x14ac:dyDescent="0.3">
      <c r="A353" s="64"/>
      <c r="B353" s="251"/>
      <c r="C353" s="245"/>
      <c r="D353" s="245"/>
      <c r="E353" s="240"/>
      <c r="F353" s="63" t="s">
        <v>41</v>
      </c>
      <c r="G353" s="157">
        <f>SUM(H353:N353)</f>
        <v>244480.25</v>
      </c>
      <c r="H353" s="157">
        <v>244480.25</v>
      </c>
      <c r="I353" s="157">
        <v>0</v>
      </c>
      <c r="J353" s="157">
        <v>0</v>
      </c>
      <c r="K353" s="157">
        <v>0</v>
      </c>
      <c r="L353" s="157">
        <v>0</v>
      </c>
      <c r="M353" s="157">
        <v>0</v>
      </c>
      <c r="N353" s="157">
        <v>0</v>
      </c>
      <c r="O353" s="245"/>
      <c r="P353" s="245"/>
      <c r="Q353" s="245"/>
      <c r="R353" s="245"/>
      <c r="S353" s="245"/>
      <c r="T353" s="245"/>
      <c r="U353" s="245"/>
      <c r="V353" s="245"/>
      <c r="W353" s="245"/>
      <c r="X353" s="248"/>
      <c r="Y353" s="2"/>
    </row>
    <row r="354" spans="1:25" s="53" customFormat="1" ht="53.25" customHeight="1" x14ac:dyDescent="0.3">
      <c r="A354" s="64"/>
      <c r="B354" s="252"/>
      <c r="C354" s="246"/>
      <c r="D354" s="246"/>
      <c r="E354" s="241"/>
      <c r="F354" s="63" t="s">
        <v>42</v>
      </c>
      <c r="G354" s="157">
        <f>SUM(H354:N354)</f>
        <v>4645124.62</v>
      </c>
      <c r="H354" s="157">
        <v>4645124.62</v>
      </c>
      <c r="I354" s="157">
        <v>0</v>
      </c>
      <c r="J354" s="157">
        <v>0</v>
      </c>
      <c r="K354" s="157">
        <v>0</v>
      </c>
      <c r="L354" s="157">
        <v>0</v>
      </c>
      <c r="M354" s="157">
        <v>0</v>
      </c>
      <c r="N354" s="157">
        <v>0</v>
      </c>
      <c r="O354" s="246"/>
      <c r="P354" s="246"/>
      <c r="Q354" s="246"/>
      <c r="R354" s="246"/>
      <c r="S354" s="246"/>
      <c r="T354" s="246"/>
      <c r="U354" s="246"/>
      <c r="V354" s="246"/>
      <c r="W354" s="246"/>
      <c r="X354" s="249"/>
      <c r="Y354" s="2"/>
    </row>
    <row r="355" spans="1:25" s="59" customFormat="1" ht="53.25" customHeight="1" x14ac:dyDescent="0.3">
      <c r="A355" s="57"/>
      <c r="B355" s="250" t="s">
        <v>179</v>
      </c>
      <c r="C355" s="242">
        <v>2020</v>
      </c>
      <c r="D355" s="244">
        <v>2026</v>
      </c>
      <c r="E355" s="243" t="s">
        <v>142</v>
      </c>
      <c r="F355" s="58" t="s">
        <v>36</v>
      </c>
      <c r="G355" s="157">
        <f>G356+G357</f>
        <v>12374</v>
      </c>
      <c r="H355" s="157">
        <f>H356+H357</f>
        <v>12374</v>
      </c>
      <c r="I355" s="157">
        <f t="shared" ref="I355:N355" si="145">I356+I357</f>
        <v>0</v>
      </c>
      <c r="J355" s="157">
        <f t="shared" si="145"/>
        <v>0</v>
      </c>
      <c r="K355" s="157">
        <f t="shared" si="145"/>
        <v>0</v>
      </c>
      <c r="L355" s="157">
        <f t="shared" si="145"/>
        <v>0</v>
      </c>
      <c r="M355" s="157">
        <f t="shared" si="145"/>
        <v>0</v>
      </c>
      <c r="N355" s="157">
        <f t="shared" si="145"/>
        <v>0</v>
      </c>
      <c r="O355" s="242" t="s">
        <v>165</v>
      </c>
      <c r="P355" s="244" t="s">
        <v>102</v>
      </c>
      <c r="Q355" s="244">
        <v>1</v>
      </c>
      <c r="R355" s="244">
        <v>1</v>
      </c>
      <c r="S355" s="244"/>
      <c r="T355" s="244"/>
      <c r="U355" s="244"/>
      <c r="V355" s="244"/>
      <c r="W355" s="244"/>
      <c r="X355" s="244"/>
      <c r="Y355" s="2"/>
    </row>
    <row r="356" spans="1:25" s="59" customFormat="1" ht="53.25" customHeight="1" x14ac:dyDescent="0.3">
      <c r="A356" s="57"/>
      <c r="B356" s="251"/>
      <c r="C356" s="242"/>
      <c r="D356" s="245"/>
      <c r="E356" s="243"/>
      <c r="F356" s="58" t="s">
        <v>41</v>
      </c>
      <c r="G356" s="157">
        <f>SUM(H356:N356)</f>
        <v>12374</v>
      </c>
      <c r="H356" s="157">
        <v>12374</v>
      </c>
      <c r="I356" s="157">
        <v>0</v>
      </c>
      <c r="J356" s="157">
        <v>0</v>
      </c>
      <c r="K356" s="157">
        <v>0</v>
      </c>
      <c r="L356" s="157">
        <v>0</v>
      </c>
      <c r="M356" s="157">
        <v>0</v>
      </c>
      <c r="N356" s="157">
        <v>0</v>
      </c>
      <c r="O356" s="242"/>
      <c r="P356" s="245"/>
      <c r="Q356" s="245"/>
      <c r="R356" s="245"/>
      <c r="S356" s="245"/>
      <c r="T356" s="245"/>
      <c r="U356" s="245"/>
      <c r="V356" s="245"/>
      <c r="W356" s="245"/>
      <c r="X356" s="245"/>
      <c r="Y356" s="2"/>
    </row>
    <row r="357" spans="1:25" s="59" customFormat="1" ht="53.25" customHeight="1" x14ac:dyDescent="0.3">
      <c r="A357" s="57"/>
      <c r="B357" s="252"/>
      <c r="C357" s="242"/>
      <c r="D357" s="246"/>
      <c r="E357" s="243"/>
      <c r="F357" s="58" t="s">
        <v>42</v>
      </c>
      <c r="G357" s="157">
        <f>SUM(H357:N357)</f>
        <v>0</v>
      </c>
      <c r="H357" s="157">
        <v>0</v>
      </c>
      <c r="I357" s="157">
        <v>0</v>
      </c>
      <c r="J357" s="157">
        <v>0</v>
      </c>
      <c r="K357" s="157">
        <v>0</v>
      </c>
      <c r="L357" s="157">
        <v>0</v>
      </c>
      <c r="M357" s="157">
        <v>0</v>
      </c>
      <c r="N357" s="157">
        <v>0</v>
      </c>
      <c r="O357" s="242"/>
      <c r="P357" s="246"/>
      <c r="Q357" s="246"/>
      <c r="R357" s="246"/>
      <c r="S357" s="246"/>
      <c r="T357" s="246"/>
      <c r="U357" s="246"/>
      <c r="V357" s="246"/>
      <c r="W357" s="246"/>
      <c r="X357" s="246"/>
      <c r="Y357" s="2"/>
    </row>
    <row r="358" spans="1:25" s="59" customFormat="1" ht="53.25" customHeight="1" x14ac:dyDescent="0.3">
      <c r="A358" s="57"/>
      <c r="B358" s="250" t="s">
        <v>180</v>
      </c>
      <c r="C358" s="242">
        <v>2020</v>
      </c>
      <c r="D358" s="244">
        <v>2026</v>
      </c>
      <c r="E358" s="243" t="s">
        <v>142</v>
      </c>
      <c r="F358" s="58" t="s">
        <v>36</v>
      </c>
      <c r="G358" s="157">
        <f>G359+G360</f>
        <v>0</v>
      </c>
      <c r="H358" s="157">
        <f>H359+H360</f>
        <v>0</v>
      </c>
      <c r="I358" s="157">
        <f t="shared" ref="I358:N358" si="146">I359+I360</f>
        <v>0</v>
      </c>
      <c r="J358" s="157">
        <f t="shared" si="146"/>
        <v>0</v>
      </c>
      <c r="K358" s="157">
        <f t="shared" si="146"/>
        <v>0</v>
      </c>
      <c r="L358" s="157">
        <f t="shared" si="146"/>
        <v>0</v>
      </c>
      <c r="M358" s="157">
        <f t="shared" si="146"/>
        <v>0</v>
      </c>
      <c r="N358" s="157">
        <f t="shared" si="146"/>
        <v>0</v>
      </c>
      <c r="O358" s="242" t="s">
        <v>166</v>
      </c>
      <c r="P358" s="244" t="s">
        <v>102</v>
      </c>
      <c r="Q358" s="244"/>
      <c r="R358" s="244"/>
      <c r="S358" s="244"/>
      <c r="T358" s="244"/>
      <c r="U358" s="244"/>
      <c r="V358" s="244"/>
      <c r="W358" s="244"/>
      <c r="X358" s="244"/>
      <c r="Y358" s="2"/>
    </row>
    <row r="359" spans="1:25" s="59" customFormat="1" ht="53.25" customHeight="1" x14ac:dyDescent="0.3">
      <c r="A359" s="57"/>
      <c r="B359" s="251"/>
      <c r="C359" s="242"/>
      <c r="D359" s="245"/>
      <c r="E359" s="243"/>
      <c r="F359" s="58" t="s">
        <v>41</v>
      </c>
      <c r="G359" s="157">
        <f>SUM(H359:N359)</f>
        <v>0</v>
      </c>
      <c r="H359" s="157">
        <v>0</v>
      </c>
      <c r="I359" s="157">
        <v>0</v>
      </c>
      <c r="J359" s="157">
        <v>0</v>
      </c>
      <c r="K359" s="157">
        <v>0</v>
      </c>
      <c r="L359" s="157">
        <v>0</v>
      </c>
      <c r="M359" s="157">
        <v>0</v>
      </c>
      <c r="N359" s="157">
        <v>0</v>
      </c>
      <c r="O359" s="242"/>
      <c r="P359" s="245"/>
      <c r="Q359" s="245"/>
      <c r="R359" s="245"/>
      <c r="S359" s="245"/>
      <c r="T359" s="245"/>
      <c r="U359" s="245"/>
      <c r="V359" s="245"/>
      <c r="W359" s="245"/>
      <c r="X359" s="245"/>
      <c r="Y359" s="2"/>
    </row>
    <row r="360" spans="1:25" s="59" customFormat="1" ht="53.25" customHeight="1" x14ac:dyDescent="0.3">
      <c r="A360" s="57"/>
      <c r="B360" s="252"/>
      <c r="C360" s="242"/>
      <c r="D360" s="246"/>
      <c r="E360" s="243"/>
      <c r="F360" s="58" t="s">
        <v>42</v>
      </c>
      <c r="G360" s="157">
        <f>SUM(H360:N360)</f>
        <v>0</v>
      </c>
      <c r="H360" s="157">
        <v>0</v>
      </c>
      <c r="I360" s="157">
        <v>0</v>
      </c>
      <c r="J360" s="157">
        <v>0</v>
      </c>
      <c r="K360" s="157">
        <v>0</v>
      </c>
      <c r="L360" s="157">
        <v>0</v>
      </c>
      <c r="M360" s="157">
        <v>0</v>
      </c>
      <c r="N360" s="157">
        <v>0</v>
      </c>
      <c r="O360" s="242"/>
      <c r="P360" s="246"/>
      <c r="Q360" s="246"/>
      <c r="R360" s="246"/>
      <c r="S360" s="246"/>
      <c r="T360" s="246"/>
      <c r="U360" s="246"/>
      <c r="V360" s="246"/>
      <c r="W360" s="246"/>
      <c r="X360" s="246"/>
      <c r="Y360" s="2"/>
    </row>
    <row r="361" spans="1:25" s="53" customFormat="1" ht="53.25" customHeight="1" x14ac:dyDescent="0.3">
      <c r="A361" s="55"/>
      <c r="B361" s="250" t="s">
        <v>171</v>
      </c>
      <c r="C361" s="242">
        <v>2020</v>
      </c>
      <c r="D361" s="242">
        <v>2026</v>
      </c>
      <c r="E361" s="243" t="s">
        <v>142</v>
      </c>
      <c r="F361" s="52" t="s">
        <v>36</v>
      </c>
      <c r="G361" s="157">
        <f>G362+G363</f>
        <v>0</v>
      </c>
      <c r="H361" s="157">
        <f>H362+H363</f>
        <v>0</v>
      </c>
      <c r="I361" s="157">
        <f t="shared" ref="I361:N361" si="147">I362+I363</f>
        <v>0</v>
      </c>
      <c r="J361" s="157">
        <f t="shared" si="147"/>
        <v>0</v>
      </c>
      <c r="K361" s="157">
        <f t="shared" si="147"/>
        <v>0</v>
      </c>
      <c r="L361" s="157">
        <f t="shared" si="147"/>
        <v>0</v>
      </c>
      <c r="M361" s="157">
        <f t="shared" si="147"/>
        <v>0</v>
      </c>
      <c r="N361" s="157">
        <f t="shared" si="147"/>
        <v>0</v>
      </c>
      <c r="O361" s="244" t="s">
        <v>167</v>
      </c>
      <c r="P361" s="244" t="s">
        <v>102</v>
      </c>
      <c r="Q361" s="244"/>
      <c r="R361" s="244"/>
      <c r="S361" s="244"/>
      <c r="T361" s="244"/>
      <c r="U361" s="244"/>
      <c r="V361" s="244"/>
      <c r="W361" s="244"/>
      <c r="X361" s="247"/>
      <c r="Y361" s="2"/>
    </row>
    <row r="362" spans="1:25" s="53" customFormat="1" ht="53.25" customHeight="1" x14ac:dyDescent="0.3">
      <c r="A362" s="55"/>
      <c r="B362" s="251"/>
      <c r="C362" s="242"/>
      <c r="D362" s="242"/>
      <c r="E362" s="243"/>
      <c r="F362" s="52" t="s">
        <v>41</v>
      </c>
      <c r="G362" s="157">
        <f>SUM(H362:N362)</f>
        <v>0</v>
      </c>
      <c r="H362" s="157">
        <v>0</v>
      </c>
      <c r="I362" s="157">
        <v>0</v>
      </c>
      <c r="J362" s="157">
        <v>0</v>
      </c>
      <c r="K362" s="157">
        <v>0</v>
      </c>
      <c r="L362" s="157">
        <v>0</v>
      </c>
      <c r="M362" s="157">
        <v>0</v>
      </c>
      <c r="N362" s="157">
        <v>0</v>
      </c>
      <c r="O362" s="245"/>
      <c r="P362" s="245"/>
      <c r="Q362" s="245"/>
      <c r="R362" s="245"/>
      <c r="S362" s="245"/>
      <c r="T362" s="245"/>
      <c r="U362" s="245"/>
      <c r="V362" s="245"/>
      <c r="W362" s="245"/>
      <c r="X362" s="248"/>
      <c r="Y362" s="2"/>
    </row>
    <row r="363" spans="1:25" s="53" customFormat="1" ht="53.25" customHeight="1" x14ac:dyDescent="0.3">
      <c r="A363" s="55"/>
      <c r="B363" s="252"/>
      <c r="C363" s="242"/>
      <c r="D363" s="242"/>
      <c r="E363" s="243"/>
      <c r="F363" s="52" t="s">
        <v>42</v>
      </c>
      <c r="G363" s="157">
        <f>SUM(H363:N363)</f>
        <v>0</v>
      </c>
      <c r="H363" s="157">
        <v>0</v>
      </c>
      <c r="I363" s="157">
        <v>0</v>
      </c>
      <c r="J363" s="157">
        <v>0</v>
      </c>
      <c r="K363" s="157">
        <v>0</v>
      </c>
      <c r="L363" s="157">
        <v>0</v>
      </c>
      <c r="M363" s="157">
        <v>0</v>
      </c>
      <c r="N363" s="157">
        <v>0</v>
      </c>
      <c r="O363" s="246"/>
      <c r="P363" s="246"/>
      <c r="Q363" s="246"/>
      <c r="R363" s="246"/>
      <c r="S363" s="246"/>
      <c r="T363" s="246"/>
      <c r="U363" s="246"/>
      <c r="V363" s="246"/>
      <c r="W363" s="246"/>
      <c r="X363" s="249"/>
      <c r="Y363" s="2"/>
    </row>
    <row r="364" spans="1:25" s="53" customFormat="1" ht="42.6" customHeight="1" x14ac:dyDescent="0.3">
      <c r="A364" s="55"/>
      <c r="B364" s="54" t="s">
        <v>159</v>
      </c>
      <c r="C364" s="50">
        <v>2020</v>
      </c>
      <c r="D364" s="50">
        <v>2026</v>
      </c>
      <c r="E364" s="50" t="s">
        <v>55</v>
      </c>
      <c r="F364" s="50" t="s">
        <v>55</v>
      </c>
      <c r="G364" s="173" t="s">
        <v>55</v>
      </c>
      <c r="H364" s="173" t="s">
        <v>55</v>
      </c>
      <c r="I364" s="173" t="s">
        <v>55</v>
      </c>
      <c r="J364" s="173" t="s">
        <v>55</v>
      </c>
      <c r="K364" s="173" t="s">
        <v>55</v>
      </c>
      <c r="L364" s="173" t="s">
        <v>55</v>
      </c>
      <c r="M364" s="173" t="s">
        <v>55</v>
      </c>
      <c r="N364" s="173" t="s">
        <v>55</v>
      </c>
      <c r="O364" s="50" t="s">
        <v>55</v>
      </c>
      <c r="P364" s="50" t="s">
        <v>55</v>
      </c>
      <c r="Q364" s="50" t="s">
        <v>55</v>
      </c>
      <c r="R364" s="50" t="s">
        <v>55</v>
      </c>
      <c r="S364" s="50" t="s">
        <v>55</v>
      </c>
      <c r="T364" s="50" t="s">
        <v>55</v>
      </c>
      <c r="U364" s="50" t="s">
        <v>55</v>
      </c>
      <c r="V364" s="50" t="s">
        <v>55</v>
      </c>
      <c r="W364" s="50" t="s">
        <v>55</v>
      </c>
      <c r="X364" s="50" t="s">
        <v>55</v>
      </c>
      <c r="Y364" s="2"/>
    </row>
    <row r="365" spans="1:25" s="53" customFormat="1" ht="22.2" customHeight="1" x14ac:dyDescent="0.3">
      <c r="A365" s="55"/>
      <c r="B365" s="239" t="s">
        <v>157</v>
      </c>
      <c r="C365" s="244">
        <v>2020</v>
      </c>
      <c r="D365" s="244">
        <v>2026</v>
      </c>
      <c r="E365" s="244" t="s">
        <v>142</v>
      </c>
      <c r="F365" s="52" t="s">
        <v>36</v>
      </c>
      <c r="G365" s="157">
        <f>G366</f>
        <v>2544112.9</v>
      </c>
      <c r="H365" s="157">
        <f>H366+H367</f>
        <v>2207135</v>
      </c>
      <c r="I365" s="157">
        <f t="shared" ref="I365:N365" si="148">I366+I367</f>
        <v>343543.95</v>
      </c>
      <c r="J365" s="157">
        <f t="shared" si="148"/>
        <v>8184465.8600000003</v>
      </c>
      <c r="K365" s="157">
        <f t="shared" si="148"/>
        <v>0</v>
      </c>
      <c r="L365" s="157">
        <f t="shared" si="148"/>
        <v>0</v>
      </c>
      <c r="M365" s="157">
        <f t="shared" si="148"/>
        <v>0</v>
      </c>
      <c r="N365" s="157">
        <f t="shared" si="148"/>
        <v>0</v>
      </c>
      <c r="O365" s="244" t="s">
        <v>55</v>
      </c>
      <c r="P365" s="244" t="s">
        <v>55</v>
      </c>
      <c r="Q365" s="244" t="s">
        <v>55</v>
      </c>
      <c r="R365" s="244" t="s">
        <v>55</v>
      </c>
      <c r="S365" s="244" t="s">
        <v>55</v>
      </c>
      <c r="T365" s="244" t="s">
        <v>55</v>
      </c>
      <c r="U365" s="244" t="s">
        <v>55</v>
      </c>
      <c r="V365" s="244" t="s">
        <v>55</v>
      </c>
      <c r="W365" s="244" t="s">
        <v>55</v>
      </c>
      <c r="X365" s="247" t="s">
        <v>55</v>
      </c>
      <c r="Y365" s="2"/>
    </row>
    <row r="366" spans="1:25" s="53" customFormat="1" ht="67.95" customHeight="1" x14ac:dyDescent="0.3">
      <c r="A366" s="55"/>
      <c r="B366" s="240"/>
      <c r="C366" s="245"/>
      <c r="D366" s="245"/>
      <c r="E366" s="245"/>
      <c r="F366" s="52" t="s">
        <v>41</v>
      </c>
      <c r="G366" s="157">
        <f>SUM(H366:N366)</f>
        <v>2544112.9</v>
      </c>
      <c r="H366" s="157">
        <f>H369+H387+H372+H375+H378+H381+H384</f>
        <v>1273247</v>
      </c>
      <c r="I366" s="157">
        <f t="shared" ref="I366:N366" si="149">I369+I387+I372+I375+I378+I381+I384</f>
        <v>343543.95</v>
      </c>
      <c r="J366" s="157">
        <f t="shared" si="149"/>
        <v>927321.95</v>
      </c>
      <c r="K366" s="157">
        <f t="shared" si="149"/>
        <v>0</v>
      </c>
      <c r="L366" s="157">
        <f t="shared" si="149"/>
        <v>0</v>
      </c>
      <c r="M366" s="157">
        <f t="shared" si="149"/>
        <v>0</v>
      </c>
      <c r="N366" s="157">
        <f t="shared" si="149"/>
        <v>0</v>
      </c>
      <c r="O366" s="245"/>
      <c r="P366" s="245"/>
      <c r="Q366" s="245"/>
      <c r="R366" s="245"/>
      <c r="S366" s="245"/>
      <c r="T366" s="245"/>
      <c r="U366" s="245"/>
      <c r="V366" s="245"/>
      <c r="W366" s="245"/>
      <c r="X366" s="248"/>
      <c r="Y366" s="2"/>
    </row>
    <row r="367" spans="1:25" s="53" customFormat="1" ht="53.25" customHeight="1" x14ac:dyDescent="0.3">
      <c r="A367" s="55"/>
      <c r="B367" s="241"/>
      <c r="C367" s="246"/>
      <c r="D367" s="246"/>
      <c r="E367" s="246"/>
      <c r="F367" s="52" t="s">
        <v>42</v>
      </c>
      <c r="G367" s="157">
        <f>SUM(H367:N367)</f>
        <v>8191031.9100000001</v>
      </c>
      <c r="H367" s="157">
        <f>H370+H388+H373+H376+H379+H382+H385</f>
        <v>933888</v>
      </c>
      <c r="I367" s="157">
        <f t="shared" ref="I367:N367" si="150">I370+I388+I373+I376+I379+I382+I385</f>
        <v>0</v>
      </c>
      <c r="J367" s="157">
        <f t="shared" si="150"/>
        <v>7257143.9100000001</v>
      </c>
      <c r="K367" s="157">
        <f t="shared" si="150"/>
        <v>0</v>
      </c>
      <c r="L367" s="157">
        <f t="shared" si="150"/>
        <v>0</v>
      </c>
      <c r="M367" s="157">
        <f t="shared" si="150"/>
        <v>0</v>
      </c>
      <c r="N367" s="157">
        <f t="shared" si="150"/>
        <v>0</v>
      </c>
      <c r="O367" s="246"/>
      <c r="P367" s="246"/>
      <c r="Q367" s="246"/>
      <c r="R367" s="246"/>
      <c r="S367" s="246"/>
      <c r="T367" s="246"/>
      <c r="U367" s="246"/>
      <c r="V367" s="246"/>
      <c r="W367" s="246"/>
      <c r="X367" s="249"/>
      <c r="Y367" s="2"/>
    </row>
    <row r="368" spans="1:25" s="53" customFormat="1" ht="53.25" customHeight="1" x14ac:dyDescent="0.3">
      <c r="A368" s="55"/>
      <c r="B368" s="250" t="s">
        <v>183</v>
      </c>
      <c r="C368" s="242">
        <v>2020</v>
      </c>
      <c r="D368" s="242">
        <v>2026</v>
      </c>
      <c r="E368" s="243" t="s">
        <v>142</v>
      </c>
      <c r="F368" s="52" t="s">
        <v>36</v>
      </c>
      <c r="G368" s="157">
        <f>G369+G370</f>
        <v>1000000</v>
      </c>
      <c r="H368" s="157">
        <f>H369+H370</f>
        <v>1000000</v>
      </c>
      <c r="I368" s="157">
        <f t="shared" ref="I368:N368" si="151">I369+I370</f>
        <v>0</v>
      </c>
      <c r="J368" s="157">
        <f t="shared" si="151"/>
        <v>0</v>
      </c>
      <c r="K368" s="157">
        <f t="shared" si="151"/>
        <v>0</v>
      </c>
      <c r="L368" s="157">
        <f t="shared" si="151"/>
        <v>0</v>
      </c>
      <c r="M368" s="157">
        <f t="shared" si="151"/>
        <v>0</v>
      </c>
      <c r="N368" s="157">
        <f t="shared" si="151"/>
        <v>0</v>
      </c>
      <c r="O368" s="244" t="s">
        <v>138</v>
      </c>
      <c r="P368" s="244" t="s">
        <v>96</v>
      </c>
      <c r="Q368" s="244" t="s">
        <v>55</v>
      </c>
      <c r="R368" s="244">
        <v>100</v>
      </c>
      <c r="S368" s="244">
        <v>0</v>
      </c>
      <c r="T368" s="244">
        <v>100</v>
      </c>
      <c r="U368" s="244">
        <v>100</v>
      </c>
      <c r="V368" s="244"/>
      <c r="W368" s="244"/>
      <c r="X368" s="247"/>
      <c r="Y368" s="2"/>
    </row>
    <row r="369" spans="1:25" s="53" customFormat="1" ht="53.25" customHeight="1" x14ac:dyDescent="0.3">
      <c r="A369" s="55"/>
      <c r="B369" s="251"/>
      <c r="C369" s="242"/>
      <c r="D369" s="242"/>
      <c r="E369" s="243"/>
      <c r="F369" s="52" t="s">
        <v>41</v>
      </c>
      <c r="G369" s="157">
        <f>SUM(H369:N369)</f>
        <v>1000000</v>
      </c>
      <c r="H369" s="157">
        <v>1000000</v>
      </c>
      <c r="I369" s="157">
        <v>0</v>
      </c>
      <c r="J369" s="157">
        <v>0</v>
      </c>
      <c r="K369" s="157">
        <v>0</v>
      </c>
      <c r="L369" s="157">
        <v>0</v>
      </c>
      <c r="M369" s="157">
        <v>0</v>
      </c>
      <c r="N369" s="157">
        <v>0</v>
      </c>
      <c r="O369" s="245"/>
      <c r="P369" s="245"/>
      <c r="Q369" s="245"/>
      <c r="R369" s="245"/>
      <c r="S369" s="245"/>
      <c r="T369" s="245"/>
      <c r="U369" s="245"/>
      <c r="V369" s="245"/>
      <c r="W369" s="245"/>
      <c r="X369" s="248"/>
      <c r="Y369" s="2"/>
    </row>
    <row r="370" spans="1:25" s="53" customFormat="1" ht="53.25" customHeight="1" x14ac:dyDescent="0.3">
      <c r="A370" s="55"/>
      <c r="B370" s="252"/>
      <c r="C370" s="242"/>
      <c r="D370" s="242"/>
      <c r="E370" s="243"/>
      <c r="F370" s="52" t="s">
        <v>42</v>
      </c>
      <c r="G370" s="157">
        <f>SUM(H370:N370)</f>
        <v>0</v>
      </c>
      <c r="H370" s="157">
        <v>0</v>
      </c>
      <c r="I370" s="157">
        <v>0</v>
      </c>
      <c r="J370" s="157">
        <v>0</v>
      </c>
      <c r="K370" s="157">
        <v>0</v>
      </c>
      <c r="L370" s="157">
        <v>0</v>
      </c>
      <c r="M370" s="157">
        <v>0</v>
      </c>
      <c r="N370" s="157">
        <v>0</v>
      </c>
      <c r="O370" s="246"/>
      <c r="P370" s="246"/>
      <c r="Q370" s="246"/>
      <c r="R370" s="246"/>
      <c r="S370" s="246"/>
      <c r="T370" s="246"/>
      <c r="U370" s="246"/>
      <c r="V370" s="246"/>
      <c r="W370" s="246"/>
      <c r="X370" s="249"/>
      <c r="Y370" s="2"/>
    </row>
    <row r="371" spans="1:25" s="65" customFormat="1" ht="53.25" customHeight="1" x14ac:dyDescent="0.3">
      <c r="A371" s="64"/>
      <c r="B371" s="250" t="s">
        <v>189</v>
      </c>
      <c r="C371" s="242">
        <v>2020</v>
      </c>
      <c r="D371" s="242">
        <v>2026</v>
      </c>
      <c r="E371" s="243" t="s">
        <v>142</v>
      </c>
      <c r="F371" s="63" t="s">
        <v>36</v>
      </c>
      <c r="G371" s="157">
        <f>G372+G373</f>
        <v>917638.95</v>
      </c>
      <c r="H371" s="157">
        <f>H372+H373</f>
        <v>224095</v>
      </c>
      <c r="I371" s="157">
        <f t="shared" ref="I371:N371" si="152">I372+I373</f>
        <v>343543.95</v>
      </c>
      <c r="J371" s="157">
        <f t="shared" si="152"/>
        <v>350000</v>
      </c>
      <c r="K371" s="157">
        <f t="shared" si="152"/>
        <v>0</v>
      </c>
      <c r="L371" s="157">
        <f t="shared" si="152"/>
        <v>0</v>
      </c>
      <c r="M371" s="157">
        <f t="shared" si="152"/>
        <v>0</v>
      </c>
      <c r="N371" s="157">
        <f t="shared" si="152"/>
        <v>0</v>
      </c>
      <c r="O371" s="244" t="s">
        <v>138</v>
      </c>
      <c r="P371" s="244" t="s">
        <v>96</v>
      </c>
      <c r="Q371" s="244" t="s">
        <v>55</v>
      </c>
      <c r="R371" s="244">
        <v>100</v>
      </c>
      <c r="S371" s="244">
        <v>100</v>
      </c>
      <c r="T371" s="244"/>
      <c r="U371" s="244"/>
      <c r="V371" s="244"/>
      <c r="W371" s="244"/>
      <c r="X371" s="247"/>
      <c r="Y371" s="2"/>
    </row>
    <row r="372" spans="1:25" s="65" customFormat="1" ht="53.25" customHeight="1" x14ac:dyDescent="0.3">
      <c r="A372" s="64"/>
      <c r="B372" s="251"/>
      <c r="C372" s="242"/>
      <c r="D372" s="242"/>
      <c r="E372" s="243"/>
      <c r="F372" s="63" t="s">
        <v>41</v>
      </c>
      <c r="G372" s="157">
        <f>SUM(H372:N372)</f>
        <v>917638.95</v>
      </c>
      <c r="H372" s="157">
        <v>224095</v>
      </c>
      <c r="I372" s="157">
        <v>343543.95</v>
      </c>
      <c r="J372" s="157">
        <v>350000</v>
      </c>
      <c r="K372" s="157">
        <v>0</v>
      </c>
      <c r="L372" s="157">
        <v>0</v>
      </c>
      <c r="M372" s="157">
        <v>0</v>
      </c>
      <c r="N372" s="157">
        <v>0</v>
      </c>
      <c r="O372" s="245"/>
      <c r="P372" s="245"/>
      <c r="Q372" s="245"/>
      <c r="R372" s="245"/>
      <c r="S372" s="245"/>
      <c r="T372" s="245"/>
      <c r="U372" s="245"/>
      <c r="V372" s="245"/>
      <c r="W372" s="245"/>
      <c r="X372" s="248"/>
      <c r="Y372" s="2"/>
    </row>
    <row r="373" spans="1:25" s="65" customFormat="1" ht="53.25" customHeight="1" x14ac:dyDescent="0.3">
      <c r="A373" s="64"/>
      <c r="B373" s="252"/>
      <c r="C373" s="242"/>
      <c r="D373" s="242"/>
      <c r="E373" s="243"/>
      <c r="F373" s="63" t="s">
        <v>42</v>
      </c>
      <c r="G373" s="157">
        <f>SUM(H373:N373)</f>
        <v>0</v>
      </c>
      <c r="H373" s="157">
        <v>0</v>
      </c>
      <c r="I373" s="157">
        <v>0</v>
      </c>
      <c r="J373" s="157">
        <v>0</v>
      </c>
      <c r="K373" s="157">
        <v>0</v>
      </c>
      <c r="L373" s="157">
        <v>0</v>
      </c>
      <c r="M373" s="157">
        <v>0</v>
      </c>
      <c r="N373" s="157">
        <v>0</v>
      </c>
      <c r="O373" s="246"/>
      <c r="P373" s="246"/>
      <c r="Q373" s="246"/>
      <c r="R373" s="246"/>
      <c r="S373" s="246"/>
      <c r="T373" s="246"/>
      <c r="U373" s="246"/>
      <c r="V373" s="246"/>
      <c r="W373" s="246"/>
      <c r="X373" s="249"/>
      <c r="Y373" s="2"/>
    </row>
    <row r="374" spans="1:25" s="71" customFormat="1" ht="53.25" customHeight="1" x14ac:dyDescent="0.3">
      <c r="A374" s="70"/>
      <c r="B374" s="250" t="s">
        <v>184</v>
      </c>
      <c r="C374" s="242">
        <v>2020</v>
      </c>
      <c r="D374" s="242">
        <v>2026</v>
      </c>
      <c r="E374" s="243" t="s">
        <v>142</v>
      </c>
      <c r="F374" s="69" t="s">
        <v>36</v>
      </c>
      <c r="G374" s="157">
        <f>G375+G376</f>
        <v>5465360.3999999994</v>
      </c>
      <c r="H374" s="157">
        <f>H375+H376</f>
        <v>983040</v>
      </c>
      <c r="I374" s="157">
        <f t="shared" ref="I374:N374" si="153">I375+I376</f>
        <v>0</v>
      </c>
      <c r="J374" s="157">
        <f t="shared" si="153"/>
        <v>4482320.3999999994</v>
      </c>
      <c r="K374" s="157">
        <f t="shared" si="153"/>
        <v>0</v>
      </c>
      <c r="L374" s="157">
        <f t="shared" si="153"/>
        <v>0</v>
      </c>
      <c r="M374" s="157">
        <f t="shared" si="153"/>
        <v>0</v>
      </c>
      <c r="N374" s="157">
        <f t="shared" si="153"/>
        <v>0</v>
      </c>
      <c r="O374" s="242" t="s">
        <v>190</v>
      </c>
      <c r="P374" s="242" t="s">
        <v>96</v>
      </c>
      <c r="Q374" s="255">
        <v>100</v>
      </c>
      <c r="R374" s="289">
        <v>100</v>
      </c>
      <c r="S374" s="244"/>
      <c r="T374" s="244">
        <v>100</v>
      </c>
      <c r="U374" s="244"/>
      <c r="V374" s="244"/>
      <c r="W374" s="244"/>
      <c r="X374" s="247"/>
      <c r="Y374" s="2"/>
    </row>
    <row r="375" spans="1:25" s="71" customFormat="1" ht="53.25" customHeight="1" x14ac:dyDescent="0.3">
      <c r="A375" s="70"/>
      <c r="B375" s="251"/>
      <c r="C375" s="242"/>
      <c r="D375" s="242"/>
      <c r="E375" s="243"/>
      <c r="F375" s="69" t="s">
        <v>41</v>
      </c>
      <c r="G375" s="157">
        <f>SUM(H375:N375)</f>
        <v>318091.21999999997</v>
      </c>
      <c r="H375" s="157">
        <v>49152</v>
      </c>
      <c r="I375" s="157">
        <v>0</v>
      </c>
      <c r="J375" s="157">
        <v>268939.21999999997</v>
      </c>
      <c r="K375" s="157">
        <v>0</v>
      </c>
      <c r="L375" s="157">
        <v>0</v>
      </c>
      <c r="M375" s="157">
        <v>0</v>
      </c>
      <c r="N375" s="157">
        <v>0</v>
      </c>
      <c r="O375" s="242"/>
      <c r="P375" s="242"/>
      <c r="Q375" s="255"/>
      <c r="R375" s="289"/>
      <c r="S375" s="245"/>
      <c r="T375" s="245"/>
      <c r="U375" s="245"/>
      <c r="V375" s="245"/>
      <c r="W375" s="245"/>
      <c r="X375" s="248"/>
      <c r="Y375" s="2"/>
    </row>
    <row r="376" spans="1:25" s="71" customFormat="1" ht="74.400000000000006" customHeight="1" x14ac:dyDescent="0.3">
      <c r="A376" s="70"/>
      <c r="B376" s="252"/>
      <c r="C376" s="242"/>
      <c r="D376" s="242"/>
      <c r="E376" s="243"/>
      <c r="F376" s="69" t="s">
        <v>42</v>
      </c>
      <c r="G376" s="157">
        <f>SUM(H376:N376)</f>
        <v>5147269.18</v>
      </c>
      <c r="H376" s="157">
        <v>933888</v>
      </c>
      <c r="I376" s="157">
        <v>0</v>
      </c>
      <c r="J376" s="157">
        <v>4213381.18</v>
      </c>
      <c r="K376" s="157">
        <v>0</v>
      </c>
      <c r="L376" s="157">
        <v>0</v>
      </c>
      <c r="M376" s="157">
        <v>0</v>
      </c>
      <c r="N376" s="157">
        <v>0</v>
      </c>
      <c r="O376" s="75" t="s">
        <v>158</v>
      </c>
      <c r="P376" s="75" t="s">
        <v>185</v>
      </c>
      <c r="Q376" s="75">
        <v>80</v>
      </c>
      <c r="R376" s="75">
        <v>80</v>
      </c>
      <c r="S376" s="211"/>
      <c r="T376" s="211">
        <v>57</v>
      </c>
      <c r="U376" s="246"/>
      <c r="V376" s="246"/>
      <c r="W376" s="246"/>
      <c r="X376" s="249"/>
      <c r="Y376" s="2"/>
    </row>
    <row r="377" spans="1:25" s="199" customFormat="1" ht="74.400000000000006" customHeight="1" x14ac:dyDescent="0.3">
      <c r="A377" s="195"/>
      <c r="B377" s="250" t="s">
        <v>205</v>
      </c>
      <c r="C377" s="242">
        <v>2020</v>
      </c>
      <c r="D377" s="242">
        <v>2026</v>
      </c>
      <c r="E377" s="243" t="s">
        <v>142</v>
      </c>
      <c r="F377" s="196" t="s">
        <v>36</v>
      </c>
      <c r="G377" s="157">
        <f>G378+G379</f>
        <v>0</v>
      </c>
      <c r="H377" s="157">
        <f>H378+H379</f>
        <v>0</v>
      </c>
      <c r="I377" s="157">
        <f t="shared" ref="I377:N377" si="154">I378+I379</f>
        <v>0</v>
      </c>
      <c r="J377" s="157">
        <f t="shared" si="154"/>
        <v>0</v>
      </c>
      <c r="K377" s="157">
        <f t="shared" si="154"/>
        <v>0</v>
      </c>
      <c r="L377" s="157">
        <f t="shared" si="154"/>
        <v>0</v>
      </c>
      <c r="M377" s="157">
        <f t="shared" si="154"/>
        <v>0</v>
      </c>
      <c r="N377" s="157">
        <f t="shared" si="154"/>
        <v>0</v>
      </c>
      <c r="O377" s="244" t="s">
        <v>138</v>
      </c>
      <c r="P377" s="244" t="s">
        <v>102</v>
      </c>
      <c r="Q377" s="244">
        <f>R377</f>
        <v>0</v>
      </c>
      <c r="R377" s="244"/>
      <c r="S377" s="244"/>
      <c r="T377" s="244"/>
      <c r="U377" s="244"/>
      <c r="V377" s="244"/>
      <c r="W377" s="244"/>
      <c r="X377" s="247"/>
      <c r="Y377" s="2"/>
    </row>
    <row r="378" spans="1:25" s="199" customFormat="1" ht="74.400000000000006" customHeight="1" x14ac:dyDescent="0.3">
      <c r="A378" s="195"/>
      <c r="B378" s="251"/>
      <c r="C378" s="242"/>
      <c r="D378" s="242"/>
      <c r="E378" s="243"/>
      <c r="F378" s="196" t="s">
        <v>41</v>
      </c>
      <c r="G378" s="157">
        <f>SUM(H378:N378)</f>
        <v>0</v>
      </c>
      <c r="H378" s="157">
        <v>0</v>
      </c>
      <c r="I378" s="157">
        <v>0</v>
      </c>
      <c r="J378" s="157">
        <v>0</v>
      </c>
      <c r="K378" s="157">
        <v>0</v>
      </c>
      <c r="L378" s="157">
        <v>0</v>
      </c>
      <c r="M378" s="157">
        <v>0</v>
      </c>
      <c r="N378" s="157">
        <v>0</v>
      </c>
      <c r="O378" s="245"/>
      <c r="P378" s="245"/>
      <c r="Q378" s="245"/>
      <c r="R378" s="245"/>
      <c r="S378" s="245"/>
      <c r="T378" s="245"/>
      <c r="U378" s="245"/>
      <c r="V378" s="245"/>
      <c r="W378" s="245"/>
      <c r="X378" s="248"/>
      <c r="Y378" s="2"/>
    </row>
    <row r="379" spans="1:25" s="199" customFormat="1" ht="74.400000000000006" customHeight="1" x14ac:dyDescent="0.3">
      <c r="A379" s="195"/>
      <c r="B379" s="252"/>
      <c r="C379" s="242"/>
      <c r="D379" s="242"/>
      <c r="E379" s="243"/>
      <c r="F379" s="196" t="s">
        <v>42</v>
      </c>
      <c r="G379" s="157">
        <f>SUM(H379:N379)</f>
        <v>0</v>
      </c>
      <c r="H379" s="157">
        <v>0</v>
      </c>
      <c r="I379" s="157">
        <v>0</v>
      </c>
      <c r="J379" s="157">
        <v>0</v>
      </c>
      <c r="K379" s="157">
        <v>0</v>
      </c>
      <c r="L379" s="157">
        <v>0</v>
      </c>
      <c r="M379" s="157">
        <v>0</v>
      </c>
      <c r="N379" s="157">
        <v>0</v>
      </c>
      <c r="O379" s="246"/>
      <c r="P379" s="246"/>
      <c r="Q379" s="246"/>
      <c r="R379" s="246"/>
      <c r="S379" s="246"/>
      <c r="T379" s="246"/>
      <c r="U379" s="246"/>
      <c r="V379" s="246"/>
      <c r="W379" s="246"/>
      <c r="X379" s="249"/>
      <c r="Y379" s="2"/>
    </row>
    <row r="380" spans="1:25" s="199" customFormat="1" ht="74.400000000000006" customHeight="1" x14ac:dyDescent="0.3">
      <c r="A380" s="195"/>
      <c r="B380" s="250" t="s">
        <v>224</v>
      </c>
      <c r="C380" s="242">
        <v>2022</v>
      </c>
      <c r="D380" s="242">
        <v>2026</v>
      </c>
      <c r="E380" s="243" t="s">
        <v>142</v>
      </c>
      <c r="F380" s="196" t="s">
        <v>36</v>
      </c>
      <c r="G380" s="157">
        <f>G381+G382</f>
        <v>3238045.46</v>
      </c>
      <c r="H380" s="157">
        <f>H381+H382</f>
        <v>0</v>
      </c>
      <c r="I380" s="157">
        <f t="shared" ref="I380:N380" si="155">I381+I382</f>
        <v>0</v>
      </c>
      <c r="J380" s="157">
        <f t="shared" si="155"/>
        <v>3238045.46</v>
      </c>
      <c r="K380" s="157">
        <f t="shared" si="155"/>
        <v>0</v>
      </c>
      <c r="L380" s="157">
        <f t="shared" si="155"/>
        <v>0</v>
      </c>
      <c r="M380" s="157">
        <f t="shared" si="155"/>
        <v>0</v>
      </c>
      <c r="N380" s="157">
        <f t="shared" si="155"/>
        <v>0</v>
      </c>
      <c r="O380" s="244" t="s">
        <v>225</v>
      </c>
      <c r="P380" s="244" t="s">
        <v>153</v>
      </c>
      <c r="Q380" s="244">
        <v>5</v>
      </c>
      <c r="R380" s="244"/>
      <c r="S380" s="244"/>
      <c r="T380" s="244">
        <v>5</v>
      </c>
      <c r="U380" s="244"/>
      <c r="V380" s="244"/>
      <c r="W380" s="244"/>
      <c r="X380" s="247"/>
      <c r="Y380" s="2"/>
    </row>
    <row r="381" spans="1:25" s="199" customFormat="1" ht="74.400000000000006" customHeight="1" x14ac:dyDescent="0.3">
      <c r="A381" s="195"/>
      <c r="B381" s="251"/>
      <c r="C381" s="242"/>
      <c r="D381" s="242"/>
      <c r="E381" s="243"/>
      <c r="F381" s="196" t="s">
        <v>41</v>
      </c>
      <c r="G381" s="157">
        <f>SUM(H381:N381)</f>
        <v>194282.73</v>
      </c>
      <c r="H381" s="157">
        <v>0</v>
      </c>
      <c r="I381" s="157">
        <v>0</v>
      </c>
      <c r="J381" s="157">
        <v>194282.73</v>
      </c>
      <c r="K381" s="157">
        <v>0</v>
      </c>
      <c r="L381" s="157">
        <v>0</v>
      </c>
      <c r="M381" s="157">
        <v>0</v>
      </c>
      <c r="N381" s="157">
        <v>0</v>
      </c>
      <c r="O381" s="245"/>
      <c r="P381" s="245"/>
      <c r="Q381" s="245"/>
      <c r="R381" s="245"/>
      <c r="S381" s="245"/>
      <c r="T381" s="245"/>
      <c r="U381" s="245"/>
      <c r="V381" s="245"/>
      <c r="W381" s="245"/>
      <c r="X381" s="248"/>
      <c r="Y381" s="2"/>
    </row>
    <row r="382" spans="1:25" s="199" customFormat="1" ht="74.400000000000006" customHeight="1" x14ac:dyDescent="0.3">
      <c r="A382" s="195"/>
      <c r="B382" s="252"/>
      <c r="C382" s="242"/>
      <c r="D382" s="242"/>
      <c r="E382" s="243"/>
      <c r="F382" s="196" t="s">
        <v>42</v>
      </c>
      <c r="G382" s="157">
        <f>SUM(H382:N382)</f>
        <v>3043762.73</v>
      </c>
      <c r="H382" s="157">
        <v>0</v>
      </c>
      <c r="I382" s="157">
        <v>0</v>
      </c>
      <c r="J382" s="157">
        <v>3043762.73</v>
      </c>
      <c r="K382" s="157">
        <v>0</v>
      </c>
      <c r="L382" s="157">
        <v>0</v>
      </c>
      <c r="M382" s="157">
        <v>0</v>
      </c>
      <c r="N382" s="157">
        <v>0</v>
      </c>
      <c r="O382" s="246"/>
      <c r="P382" s="246"/>
      <c r="Q382" s="246"/>
      <c r="R382" s="246"/>
      <c r="S382" s="246"/>
      <c r="T382" s="246"/>
      <c r="U382" s="246"/>
      <c r="V382" s="246"/>
      <c r="W382" s="246"/>
      <c r="X382" s="249"/>
      <c r="Y382" s="2"/>
    </row>
    <row r="383" spans="1:25" s="199" customFormat="1" ht="74.400000000000006" customHeight="1" x14ac:dyDescent="0.3">
      <c r="A383" s="195"/>
      <c r="B383" s="250" t="s">
        <v>226</v>
      </c>
      <c r="C383" s="242">
        <v>2022</v>
      </c>
      <c r="D383" s="242">
        <v>2026</v>
      </c>
      <c r="E383" s="243" t="s">
        <v>142</v>
      </c>
      <c r="F383" s="196" t="s">
        <v>36</v>
      </c>
      <c r="G383" s="157">
        <f>G384+G385</f>
        <v>0</v>
      </c>
      <c r="H383" s="157">
        <f>H384+H385</f>
        <v>0</v>
      </c>
      <c r="I383" s="157">
        <f t="shared" ref="I383:N383" si="156">I384+I385</f>
        <v>0</v>
      </c>
      <c r="J383" s="157">
        <f t="shared" si="156"/>
        <v>0</v>
      </c>
      <c r="K383" s="157">
        <f t="shared" si="156"/>
        <v>0</v>
      </c>
      <c r="L383" s="157">
        <f t="shared" si="156"/>
        <v>0</v>
      </c>
      <c r="M383" s="157">
        <f t="shared" si="156"/>
        <v>0</v>
      </c>
      <c r="N383" s="157">
        <f t="shared" si="156"/>
        <v>0</v>
      </c>
      <c r="O383" s="244" t="s">
        <v>158</v>
      </c>
      <c r="P383" s="244" t="s">
        <v>102</v>
      </c>
      <c r="Q383" s="244">
        <v>0</v>
      </c>
      <c r="R383" s="244"/>
      <c r="S383" s="244"/>
      <c r="T383" s="244">
        <v>0</v>
      </c>
      <c r="U383" s="244"/>
      <c r="V383" s="244"/>
      <c r="W383" s="244"/>
      <c r="X383" s="247"/>
      <c r="Y383" s="2"/>
    </row>
    <row r="384" spans="1:25" s="199" customFormat="1" ht="74.400000000000006" customHeight="1" x14ac:dyDescent="0.3">
      <c r="A384" s="195"/>
      <c r="B384" s="251"/>
      <c r="C384" s="242"/>
      <c r="D384" s="242"/>
      <c r="E384" s="243"/>
      <c r="F384" s="196" t="s">
        <v>41</v>
      </c>
      <c r="G384" s="157">
        <f>SUM(H384:N384)</f>
        <v>0</v>
      </c>
      <c r="H384" s="157">
        <v>0</v>
      </c>
      <c r="I384" s="157">
        <v>0</v>
      </c>
      <c r="J384" s="157">
        <v>0</v>
      </c>
      <c r="K384" s="157">
        <v>0</v>
      </c>
      <c r="L384" s="157">
        <v>0</v>
      </c>
      <c r="M384" s="157">
        <v>0</v>
      </c>
      <c r="N384" s="157">
        <v>0</v>
      </c>
      <c r="O384" s="245"/>
      <c r="P384" s="245"/>
      <c r="Q384" s="245"/>
      <c r="R384" s="245"/>
      <c r="S384" s="245"/>
      <c r="T384" s="245"/>
      <c r="U384" s="245"/>
      <c r="V384" s="245"/>
      <c r="W384" s="245"/>
      <c r="X384" s="248"/>
      <c r="Y384" s="2"/>
    </row>
    <row r="385" spans="1:25" s="199" customFormat="1" ht="74.400000000000006" customHeight="1" x14ac:dyDescent="0.3">
      <c r="A385" s="195"/>
      <c r="B385" s="252"/>
      <c r="C385" s="242"/>
      <c r="D385" s="242"/>
      <c r="E385" s="243"/>
      <c r="F385" s="196" t="s">
        <v>42</v>
      </c>
      <c r="G385" s="157">
        <f>SUM(H385:N385)</f>
        <v>0</v>
      </c>
      <c r="H385" s="157">
        <v>0</v>
      </c>
      <c r="I385" s="157">
        <v>0</v>
      </c>
      <c r="J385" s="157">
        <v>0</v>
      </c>
      <c r="K385" s="157">
        <v>0</v>
      </c>
      <c r="L385" s="157">
        <v>0</v>
      </c>
      <c r="M385" s="157">
        <v>0</v>
      </c>
      <c r="N385" s="157">
        <v>0</v>
      </c>
      <c r="O385" s="246"/>
      <c r="P385" s="246"/>
      <c r="Q385" s="246"/>
      <c r="R385" s="246"/>
      <c r="S385" s="246"/>
      <c r="T385" s="246"/>
      <c r="U385" s="246"/>
      <c r="V385" s="246"/>
      <c r="W385" s="246"/>
      <c r="X385" s="249"/>
      <c r="Y385" s="2"/>
    </row>
    <row r="386" spans="1:25" s="53" customFormat="1" ht="53.25" customHeight="1" x14ac:dyDescent="0.3">
      <c r="A386" s="55"/>
      <c r="B386" s="250" t="s">
        <v>227</v>
      </c>
      <c r="C386" s="242">
        <v>2022</v>
      </c>
      <c r="D386" s="242">
        <v>2026</v>
      </c>
      <c r="E386" s="243" t="s">
        <v>142</v>
      </c>
      <c r="F386" s="52" t="s">
        <v>36</v>
      </c>
      <c r="G386" s="157">
        <f>G387+G388</f>
        <v>114100</v>
      </c>
      <c r="H386" s="157">
        <f>H387+H388</f>
        <v>0</v>
      </c>
      <c r="I386" s="157">
        <f t="shared" ref="I386:N386" si="157">I387+I388</f>
        <v>0</v>
      </c>
      <c r="J386" s="157">
        <f t="shared" si="157"/>
        <v>114100</v>
      </c>
      <c r="K386" s="157">
        <f t="shared" si="157"/>
        <v>0</v>
      </c>
      <c r="L386" s="157">
        <f t="shared" si="157"/>
        <v>0</v>
      </c>
      <c r="M386" s="157">
        <f t="shared" si="157"/>
        <v>0</v>
      </c>
      <c r="N386" s="157">
        <f t="shared" si="157"/>
        <v>0</v>
      </c>
      <c r="O386" s="244" t="s">
        <v>228</v>
      </c>
      <c r="P386" s="244" t="s">
        <v>153</v>
      </c>
      <c r="Q386" s="244">
        <v>114</v>
      </c>
      <c r="R386" s="244"/>
      <c r="S386" s="244"/>
      <c r="T386" s="244">
        <v>114</v>
      </c>
      <c r="U386" s="244"/>
      <c r="V386" s="244"/>
      <c r="W386" s="244"/>
      <c r="X386" s="247"/>
      <c r="Y386" s="2"/>
    </row>
    <row r="387" spans="1:25" s="53" customFormat="1" ht="53.25" customHeight="1" x14ac:dyDescent="0.3">
      <c r="A387" s="55"/>
      <c r="B387" s="251"/>
      <c r="C387" s="242"/>
      <c r="D387" s="242"/>
      <c r="E387" s="243"/>
      <c r="F387" s="52" t="s">
        <v>41</v>
      </c>
      <c r="G387" s="157">
        <f>SUM(H387:N387)</f>
        <v>114100</v>
      </c>
      <c r="H387" s="157">
        <v>0</v>
      </c>
      <c r="I387" s="157">
        <v>0</v>
      </c>
      <c r="J387" s="157">
        <v>114100</v>
      </c>
      <c r="K387" s="157">
        <v>0</v>
      </c>
      <c r="L387" s="157">
        <v>0</v>
      </c>
      <c r="M387" s="157">
        <v>0</v>
      </c>
      <c r="N387" s="157">
        <v>0</v>
      </c>
      <c r="O387" s="245"/>
      <c r="P387" s="245"/>
      <c r="Q387" s="245"/>
      <c r="R387" s="245"/>
      <c r="S387" s="245"/>
      <c r="T387" s="245"/>
      <c r="U387" s="245"/>
      <c r="V387" s="245"/>
      <c r="W387" s="245"/>
      <c r="X387" s="248"/>
      <c r="Y387" s="2"/>
    </row>
    <row r="388" spans="1:25" s="53" customFormat="1" ht="53.25" customHeight="1" x14ac:dyDescent="0.3">
      <c r="A388" s="55"/>
      <c r="B388" s="252"/>
      <c r="C388" s="242"/>
      <c r="D388" s="242"/>
      <c r="E388" s="243"/>
      <c r="F388" s="52" t="s">
        <v>42</v>
      </c>
      <c r="G388" s="157">
        <f>SUM(H388:N388)</f>
        <v>0</v>
      </c>
      <c r="H388" s="157">
        <v>0</v>
      </c>
      <c r="I388" s="157">
        <v>0</v>
      </c>
      <c r="J388" s="157">
        <v>0</v>
      </c>
      <c r="K388" s="157">
        <v>0</v>
      </c>
      <c r="L388" s="157">
        <v>0</v>
      </c>
      <c r="M388" s="157">
        <v>0</v>
      </c>
      <c r="N388" s="157">
        <v>0</v>
      </c>
      <c r="O388" s="246"/>
      <c r="P388" s="246"/>
      <c r="Q388" s="246"/>
      <c r="R388" s="246"/>
      <c r="S388" s="246"/>
      <c r="T388" s="246"/>
      <c r="U388" s="246"/>
      <c r="V388" s="246"/>
      <c r="W388" s="246"/>
      <c r="X388" s="249"/>
      <c r="Y388" s="2"/>
    </row>
    <row r="389" spans="1:25" s="224" customFormat="1" ht="53.25" customHeight="1" x14ac:dyDescent="0.3">
      <c r="A389" s="217"/>
      <c r="B389" s="250" t="s">
        <v>160</v>
      </c>
      <c r="C389" s="242">
        <v>2020</v>
      </c>
      <c r="D389" s="242">
        <v>2026</v>
      </c>
      <c r="E389" s="244" t="s">
        <v>55</v>
      </c>
      <c r="F389" s="244" t="s">
        <v>55</v>
      </c>
      <c r="G389" s="253" t="s">
        <v>55</v>
      </c>
      <c r="H389" s="253" t="s">
        <v>55</v>
      </c>
      <c r="I389" s="253" t="s">
        <v>55</v>
      </c>
      <c r="J389" s="253" t="s">
        <v>55</v>
      </c>
      <c r="K389" s="253" t="s">
        <v>55</v>
      </c>
      <c r="L389" s="222" t="s">
        <v>55</v>
      </c>
      <c r="M389" s="253" t="s">
        <v>55</v>
      </c>
      <c r="N389" s="253" t="s">
        <v>55</v>
      </c>
      <c r="O389" s="218" t="s">
        <v>55</v>
      </c>
      <c r="P389" s="218" t="s">
        <v>55</v>
      </c>
      <c r="Q389" s="218" t="s">
        <v>55</v>
      </c>
      <c r="R389" s="218" t="s">
        <v>55</v>
      </c>
      <c r="S389" s="218" t="s">
        <v>55</v>
      </c>
      <c r="T389" s="218" t="s">
        <v>55</v>
      </c>
      <c r="U389" s="218" t="s">
        <v>55</v>
      </c>
      <c r="V389" s="218" t="s">
        <v>55</v>
      </c>
      <c r="W389" s="218" t="s">
        <v>55</v>
      </c>
      <c r="X389" s="218" t="s">
        <v>55</v>
      </c>
      <c r="Y389" s="2"/>
    </row>
    <row r="390" spans="1:25" s="224" customFormat="1" ht="53.25" customHeight="1" x14ac:dyDescent="0.3">
      <c r="A390" s="217"/>
      <c r="B390" s="252"/>
      <c r="C390" s="242"/>
      <c r="D390" s="242"/>
      <c r="E390" s="246"/>
      <c r="F390" s="246"/>
      <c r="G390" s="254"/>
      <c r="H390" s="254"/>
      <c r="I390" s="254"/>
      <c r="J390" s="254"/>
      <c r="K390" s="254"/>
      <c r="L390" s="223"/>
      <c r="M390" s="254"/>
      <c r="N390" s="254"/>
      <c r="O390" s="219"/>
      <c r="P390" s="219"/>
      <c r="Q390" s="219"/>
      <c r="R390" s="219"/>
      <c r="S390" s="219"/>
      <c r="T390" s="219"/>
      <c r="U390" s="219"/>
      <c r="V390" s="219"/>
      <c r="W390" s="219"/>
      <c r="X390" s="221"/>
      <c r="Y390" s="2"/>
    </row>
    <row r="391" spans="1:25" s="224" customFormat="1" ht="53.25" customHeight="1" x14ac:dyDescent="0.3">
      <c r="A391" s="217"/>
      <c r="B391" s="239" t="s">
        <v>161</v>
      </c>
      <c r="C391" s="244">
        <v>2020</v>
      </c>
      <c r="D391" s="244">
        <v>2026</v>
      </c>
      <c r="E391" s="244" t="s">
        <v>142</v>
      </c>
      <c r="F391" s="220" t="s">
        <v>36</v>
      </c>
      <c r="G391" s="157">
        <f>G392</f>
        <v>44995</v>
      </c>
      <c r="H391" s="157">
        <f>H392+H393</f>
        <v>15000</v>
      </c>
      <c r="I391" s="157">
        <f t="shared" ref="I391:N391" si="158">I392+I393</f>
        <v>14995</v>
      </c>
      <c r="J391" s="157">
        <f t="shared" si="158"/>
        <v>15000</v>
      </c>
      <c r="K391" s="157">
        <f t="shared" si="158"/>
        <v>0</v>
      </c>
      <c r="L391" s="157">
        <f t="shared" si="158"/>
        <v>0</v>
      </c>
      <c r="M391" s="157">
        <f t="shared" si="158"/>
        <v>0</v>
      </c>
      <c r="N391" s="157">
        <f t="shared" si="158"/>
        <v>0</v>
      </c>
      <c r="O391" s="244" t="s">
        <v>55</v>
      </c>
      <c r="P391" s="244" t="s">
        <v>55</v>
      </c>
      <c r="Q391" s="244" t="s">
        <v>55</v>
      </c>
      <c r="R391" s="244" t="s">
        <v>55</v>
      </c>
      <c r="S391" s="244" t="s">
        <v>55</v>
      </c>
      <c r="T391" s="244" t="s">
        <v>55</v>
      </c>
      <c r="U391" s="244" t="s">
        <v>55</v>
      </c>
      <c r="V391" s="244" t="s">
        <v>55</v>
      </c>
      <c r="W391" s="244" t="s">
        <v>55</v>
      </c>
      <c r="X391" s="247" t="s">
        <v>55</v>
      </c>
      <c r="Y391" s="2"/>
    </row>
    <row r="392" spans="1:25" s="224" customFormat="1" ht="53.25" customHeight="1" x14ac:dyDescent="0.3">
      <c r="A392" s="217"/>
      <c r="B392" s="240"/>
      <c r="C392" s="245"/>
      <c r="D392" s="245"/>
      <c r="E392" s="245"/>
      <c r="F392" s="220" t="s">
        <v>41</v>
      </c>
      <c r="G392" s="157">
        <f>SUM(H392:N392)</f>
        <v>44995</v>
      </c>
      <c r="H392" s="157">
        <f>H395</f>
        <v>15000</v>
      </c>
      <c r="I392" s="157">
        <f t="shared" ref="I392:N392" si="159">I395</f>
        <v>14995</v>
      </c>
      <c r="J392" s="157">
        <f t="shared" si="159"/>
        <v>15000</v>
      </c>
      <c r="K392" s="157">
        <f t="shared" si="159"/>
        <v>0</v>
      </c>
      <c r="L392" s="157">
        <f t="shared" si="159"/>
        <v>0</v>
      </c>
      <c r="M392" s="157">
        <f t="shared" si="159"/>
        <v>0</v>
      </c>
      <c r="N392" s="157">
        <f t="shared" si="159"/>
        <v>0</v>
      </c>
      <c r="O392" s="245"/>
      <c r="P392" s="245"/>
      <c r="Q392" s="245"/>
      <c r="R392" s="245"/>
      <c r="S392" s="245"/>
      <c r="T392" s="245"/>
      <c r="U392" s="245"/>
      <c r="V392" s="245"/>
      <c r="W392" s="245"/>
      <c r="X392" s="248"/>
      <c r="Y392" s="2"/>
    </row>
    <row r="393" spans="1:25" s="224" customFormat="1" ht="53.25" customHeight="1" x14ac:dyDescent="0.3">
      <c r="A393" s="217"/>
      <c r="B393" s="241"/>
      <c r="C393" s="246"/>
      <c r="D393" s="246"/>
      <c r="E393" s="246"/>
      <c r="F393" s="220" t="s">
        <v>42</v>
      </c>
      <c r="G393" s="157">
        <f>SUM(H393:N393)</f>
        <v>0</v>
      </c>
      <c r="H393" s="157">
        <f>H396</f>
        <v>0</v>
      </c>
      <c r="I393" s="157">
        <f t="shared" ref="I393:N393" si="160">I396</f>
        <v>0</v>
      </c>
      <c r="J393" s="157">
        <f t="shared" si="160"/>
        <v>0</v>
      </c>
      <c r="K393" s="157">
        <f t="shared" si="160"/>
        <v>0</v>
      </c>
      <c r="L393" s="157">
        <f t="shared" si="160"/>
        <v>0</v>
      </c>
      <c r="M393" s="157">
        <f t="shared" si="160"/>
        <v>0</v>
      </c>
      <c r="N393" s="157">
        <f t="shared" si="160"/>
        <v>0</v>
      </c>
      <c r="O393" s="246"/>
      <c r="P393" s="246"/>
      <c r="Q393" s="246"/>
      <c r="R393" s="246"/>
      <c r="S393" s="246"/>
      <c r="T393" s="246"/>
      <c r="U393" s="246"/>
      <c r="V393" s="246"/>
      <c r="W393" s="246"/>
      <c r="X393" s="249"/>
      <c r="Y393" s="2"/>
    </row>
    <row r="394" spans="1:25" s="224" customFormat="1" ht="53.25" customHeight="1" x14ac:dyDescent="0.3">
      <c r="A394" s="217"/>
      <c r="B394" s="250" t="s">
        <v>162</v>
      </c>
      <c r="C394" s="242">
        <v>2020</v>
      </c>
      <c r="D394" s="242">
        <v>2026</v>
      </c>
      <c r="E394" s="243" t="s">
        <v>142</v>
      </c>
      <c r="F394" s="220" t="s">
        <v>36</v>
      </c>
      <c r="G394" s="157">
        <f>G395+G396</f>
        <v>44995</v>
      </c>
      <c r="H394" s="157">
        <f>H395+H396</f>
        <v>15000</v>
      </c>
      <c r="I394" s="157">
        <f t="shared" ref="I394:N394" si="161">I395+I396</f>
        <v>14995</v>
      </c>
      <c r="J394" s="157">
        <f t="shared" si="161"/>
        <v>15000</v>
      </c>
      <c r="K394" s="157">
        <f t="shared" si="161"/>
        <v>0</v>
      </c>
      <c r="L394" s="157">
        <f t="shared" si="161"/>
        <v>0</v>
      </c>
      <c r="M394" s="157">
        <f t="shared" si="161"/>
        <v>0</v>
      </c>
      <c r="N394" s="157">
        <f t="shared" si="161"/>
        <v>0</v>
      </c>
      <c r="O394" s="244" t="s">
        <v>163</v>
      </c>
      <c r="P394" s="244" t="s">
        <v>102</v>
      </c>
      <c r="Q394" s="244" t="s">
        <v>55</v>
      </c>
      <c r="R394" s="244">
        <v>15</v>
      </c>
      <c r="S394" s="244">
        <v>15</v>
      </c>
      <c r="T394" s="244">
        <v>15</v>
      </c>
      <c r="U394" s="244"/>
      <c r="V394" s="244"/>
      <c r="W394" s="244"/>
      <c r="X394" s="247"/>
      <c r="Y394" s="2"/>
    </row>
    <row r="395" spans="1:25" s="224" customFormat="1" ht="53.25" customHeight="1" x14ac:dyDescent="0.3">
      <c r="A395" s="217"/>
      <c r="B395" s="251"/>
      <c r="C395" s="242"/>
      <c r="D395" s="242"/>
      <c r="E395" s="243"/>
      <c r="F395" s="220" t="s">
        <v>41</v>
      </c>
      <c r="G395" s="157">
        <f>SUM(H395:N395)</f>
        <v>44995</v>
      </c>
      <c r="H395" s="157">
        <v>15000</v>
      </c>
      <c r="I395" s="157">
        <v>14995</v>
      </c>
      <c r="J395" s="157">
        <v>15000</v>
      </c>
      <c r="K395" s="157">
        <v>0</v>
      </c>
      <c r="L395" s="157">
        <v>0</v>
      </c>
      <c r="M395" s="157">
        <v>0</v>
      </c>
      <c r="N395" s="157">
        <v>0</v>
      </c>
      <c r="O395" s="245"/>
      <c r="P395" s="245"/>
      <c r="Q395" s="245"/>
      <c r="R395" s="245"/>
      <c r="S395" s="245"/>
      <c r="T395" s="245"/>
      <c r="U395" s="245"/>
      <c r="V395" s="245"/>
      <c r="W395" s="245"/>
      <c r="X395" s="248"/>
      <c r="Y395" s="2"/>
    </row>
    <row r="396" spans="1:25" s="224" customFormat="1" ht="53.25" customHeight="1" x14ac:dyDescent="0.3">
      <c r="A396" s="217"/>
      <c r="B396" s="252"/>
      <c r="C396" s="242"/>
      <c r="D396" s="242"/>
      <c r="E396" s="243"/>
      <c r="F396" s="220" t="s">
        <v>42</v>
      </c>
      <c r="G396" s="157">
        <f>SUM(H396:N396)</f>
        <v>0</v>
      </c>
      <c r="H396" s="157">
        <v>0</v>
      </c>
      <c r="I396" s="157">
        <v>0</v>
      </c>
      <c r="J396" s="157">
        <v>0</v>
      </c>
      <c r="K396" s="157">
        <v>0</v>
      </c>
      <c r="L396" s="157">
        <v>0</v>
      </c>
      <c r="M396" s="157">
        <v>0</v>
      </c>
      <c r="N396" s="157">
        <v>0</v>
      </c>
      <c r="O396" s="246"/>
      <c r="P396" s="246"/>
      <c r="Q396" s="246"/>
      <c r="R396" s="246"/>
      <c r="S396" s="246"/>
      <c r="T396" s="246"/>
      <c r="U396" s="246"/>
      <c r="V396" s="246"/>
      <c r="W396" s="246"/>
      <c r="X396" s="249"/>
      <c r="Y396" s="2"/>
    </row>
    <row r="397" spans="1:25" ht="43.95" customHeight="1" x14ac:dyDescent="0.3">
      <c r="A397" s="250"/>
      <c r="B397" s="250" t="s">
        <v>244</v>
      </c>
      <c r="C397" s="242">
        <v>2023</v>
      </c>
      <c r="D397" s="242">
        <v>2026</v>
      </c>
      <c r="E397" s="244" t="s">
        <v>55</v>
      </c>
      <c r="F397" s="244" t="s">
        <v>55</v>
      </c>
      <c r="G397" s="253" t="s">
        <v>55</v>
      </c>
      <c r="H397" s="253" t="s">
        <v>55</v>
      </c>
      <c r="I397" s="253" t="s">
        <v>55</v>
      </c>
      <c r="J397" s="253" t="s">
        <v>55</v>
      </c>
      <c r="K397" s="253" t="s">
        <v>55</v>
      </c>
      <c r="L397" s="173" t="s">
        <v>55</v>
      </c>
      <c r="M397" s="253" t="s">
        <v>55</v>
      </c>
      <c r="N397" s="253" t="s">
        <v>55</v>
      </c>
      <c r="O397" s="50" t="s">
        <v>55</v>
      </c>
      <c r="P397" s="50" t="s">
        <v>55</v>
      </c>
      <c r="Q397" s="50" t="s">
        <v>55</v>
      </c>
      <c r="R397" s="50" t="s">
        <v>55</v>
      </c>
      <c r="S397" s="50" t="s">
        <v>55</v>
      </c>
      <c r="T397" s="50" t="s">
        <v>55</v>
      </c>
      <c r="U397" s="50" t="s">
        <v>55</v>
      </c>
      <c r="V397" s="50" t="s">
        <v>55</v>
      </c>
      <c r="W397" s="50" t="s">
        <v>55</v>
      </c>
      <c r="X397" s="50" t="s">
        <v>55</v>
      </c>
      <c r="Y397" s="2"/>
    </row>
    <row r="398" spans="1:25" ht="1.5" hidden="1" customHeight="1" x14ac:dyDescent="0.3">
      <c r="A398" s="252"/>
      <c r="B398" s="252"/>
      <c r="C398" s="242"/>
      <c r="D398" s="242"/>
      <c r="E398" s="246"/>
      <c r="F398" s="246"/>
      <c r="G398" s="254"/>
      <c r="H398" s="254"/>
      <c r="I398" s="254"/>
      <c r="J398" s="254"/>
      <c r="K398" s="254"/>
      <c r="L398" s="21"/>
      <c r="M398" s="254"/>
      <c r="N398" s="254"/>
      <c r="O398" s="15"/>
      <c r="P398" s="15"/>
      <c r="Q398" s="15"/>
      <c r="R398" s="15"/>
      <c r="S398" s="15"/>
      <c r="T398" s="15"/>
      <c r="U398" s="15"/>
      <c r="V398" s="15"/>
      <c r="W398" s="15"/>
      <c r="X398" s="12"/>
      <c r="Y398" s="2"/>
    </row>
    <row r="399" spans="1:25" ht="29.25" customHeight="1" x14ac:dyDescent="0.3">
      <c r="A399" s="19"/>
      <c r="B399" s="239" t="s">
        <v>243</v>
      </c>
      <c r="C399" s="244">
        <v>2023</v>
      </c>
      <c r="D399" s="244">
        <v>2026</v>
      </c>
      <c r="E399" s="244" t="s">
        <v>142</v>
      </c>
      <c r="F399" s="17" t="s">
        <v>36</v>
      </c>
      <c r="G399" s="157">
        <f>G400</f>
        <v>4036038.4200000004</v>
      </c>
      <c r="H399" s="157">
        <f>H400+H401</f>
        <v>0</v>
      </c>
      <c r="I399" s="157">
        <f t="shared" ref="I399:N399" si="162">I400+I401</f>
        <v>0</v>
      </c>
      <c r="J399" s="157">
        <f t="shared" si="162"/>
        <v>0</v>
      </c>
      <c r="K399" s="157">
        <f t="shared" si="162"/>
        <v>1345346.1400000001</v>
      </c>
      <c r="L399" s="157">
        <f t="shared" si="162"/>
        <v>1345346.1400000001</v>
      </c>
      <c r="M399" s="157">
        <f t="shared" si="162"/>
        <v>1345346.1400000001</v>
      </c>
      <c r="N399" s="157">
        <f t="shared" si="162"/>
        <v>0</v>
      </c>
      <c r="O399" s="244" t="s">
        <v>55</v>
      </c>
      <c r="P399" s="244" t="s">
        <v>55</v>
      </c>
      <c r="Q399" s="244" t="s">
        <v>55</v>
      </c>
      <c r="R399" s="244" t="s">
        <v>55</v>
      </c>
      <c r="S399" s="244" t="s">
        <v>55</v>
      </c>
      <c r="T399" s="244" t="s">
        <v>55</v>
      </c>
      <c r="U399" s="244" t="s">
        <v>55</v>
      </c>
      <c r="V399" s="244" t="s">
        <v>55</v>
      </c>
      <c r="W399" s="244" t="s">
        <v>55</v>
      </c>
      <c r="X399" s="247" t="s">
        <v>55</v>
      </c>
      <c r="Y399" s="2"/>
    </row>
    <row r="400" spans="1:25" ht="37.5" customHeight="1" x14ac:dyDescent="0.3">
      <c r="A400" s="250"/>
      <c r="B400" s="240"/>
      <c r="C400" s="245"/>
      <c r="D400" s="245"/>
      <c r="E400" s="245"/>
      <c r="F400" s="17" t="s">
        <v>41</v>
      </c>
      <c r="G400" s="157">
        <f>SUM(H400:N400)</f>
        <v>4036038.4200000004</v>
      </c>
      <c r="H400" s="157">
        <f>H409+H406+H403</f>
        <v>0</v>
      </c>
      <c r="I400" s="157">
        <f t="shared" ref="I400:N400" si="163">I409+I406+I403</f>
        <v>0</v>
      </c>
      <c r="J400" s="157">
        <f t="shared" si="163"/>
        <v>0</v>
      </c>
      <c r="K400" s="157">
        <f t="shared" si="163"/>
        <v>1345346.1400000001</v>
      </c>
      <c r="L400" s="157">
        <f t="shared" si="163"/>
        <v>1345346.1400000001</v>
      </c>
      <c r="M400" s="157">
        <f t="shared" si="163"/>
        <v>1345346.1400000001</v>
      </c>
      <c r="N400" s="157">
        <f t="shared" si="163"/>
        <v>0</v>
      </c>
      <c r="O400" s="245"/>
      <c r="P400" s="245"/>
      <c r="Q400" s="245"/>
      <c r="R400" s="245"/>
      <c r="S400" s="245"/>
      <c r="T400" s="245"/>
      <c r="U400" s="245"/>
      <c r="V400" s="245"/>
      <c r="W400" s="245"/>
      <c r="X400" s="248"/>
      <c r="Y400" s="2"/>
    </row>
    <row r="401" spans="1:25" ht="36" customHeight="1" x14ac:dyDescent="0.3">
      <c r="A401" s="252"/>
      <c r="B401" s="241"/>
      <c r="C401" s="246"/>
      <c r="D401" s="246"/>
      <c r="E401" s="246"/>
      <c r="F401" s="17" t="s">
        <v>42</v>
      </c>
      <c r="G401" s="157">
        <f>SUM(H401:N401)</f>
        <v>0</v>
      </c>
      <c r="H401" s="157">
        <f>H410+H407+H404</f>
        <v>0</v>
      </c>
      <c r="I401" s="157">
        <f t="shared" ref="I401:N401" si="164">I410+I407+I404</f>
        <v>0</v>
      </c>
      <c r="J401" s="157">
        <f t="shared" si="164"/>
        <v>0</v>
      </c>
      <c r="K401" s="157">
        <f t="shared" si="164"/>
        <v>0</v>
      </c>
      <c r="L401" s="157">
        <f t="shared" si="164"/>
        <v>0</v>
      </c>
      <c r="M401" s="157">
        <f t="shared" si="164"/>
        <v>0</v>
      </c>
      <c r="N401" s="157">
        <f t="shared" si="164"/>
        <v>0</v>
      </c>
      <c r="O401" s="246"/>
      <c r="P401" s="246"/>
      <c r="Q401" s="246"/>
      <c r="R401" s="246"/>
      <c r="S401" s="246"/>
      <c r="T401" s="246"/>
      <c r="U401" s="246"/>
      <c r="V401" s="246"/>
      <c r="W401" s="246"/>
      <c r="X401" s="249"/>
      <c r="Y401" s="2"/>
    </row>
    <row r="402" spans="1:25" s="226" customFormat="1" ht="36" customHeight="1" x14ac:dyDescent="0.3">
      <c r="A402" s="250"/>
      <c r="B402" s="250" t="s">
        <v>245</v>
      </c>
      <c r="C402" s="242">
        <v>2023</v>
      </c>
      <c r="D402" s="242">
        <v>2026</v>
      </c>
      <c r="E402" s="243" t="s">
        <v>142</v>
      </c>
      <c r="F402" s="225" t="s">
        <v>36</v>
      </c>
      <c r="G402" s="157">
        <f>G403+G404</f>
        <v>600000</v>
      </c>
      <c r="H402" s="157">
        <f>H403+H404</f>
        <v>0</v>
      </c>
      <c r="I402" s="157">
        <f t="shared" ref="I402:N402" si="165">I403+I404</f>
        <v>0</v>
      </c>
      <c r="J402" s="157">
        <f t="shared" si="165"/>
        <v>0</v>
      </c>
      <c r="K402" s="157">
        <f t="shared" si="165"/>
        <v>200000</v>
      </c>
      <c r="L402" s="157">
        <f t="shared" si="165"/>
        <v>200000</v>
      </c>
      <c r="M402" s="157">
        <f t="shared" si="165"/>
        <v>200000</v>
      </c>
      <c r="N402" s="157">
        <f t="shared" si="165"/>
        <v>0</v>
      </c>
      <c r="O402" s="244" t="s">
        <v>248</v>
      </c>
      <c r="P402" s="244" t="s">
        <v>102</v>
      </c>
      <c r="Q402" s="244"/>
      <c r="R402" s="244" t="s">
        <v>55</v>
      </c>
      <c r="S402" s="244" t="s">
        <v>55</v>
      </c>
      <c r="T402" s="244" t="s">
        <v>55</v>
      </c>
      <c r="U402" s="244">
        <v>1</v>
      </c>
      <c r="V402" s="244">
        <v>1</v>
      </c>
      <c r="W402" s="244">
        <v>1</v>
      </c>
      <c r="X402" s="247"/>
      <c r="Y402" s="2"/>
    </row>
    <row r="403" spans="1:25" s="226" customFormat="1" ht="36" customHeight="1" x14ac:dyDescent="0.3">
      <c r="A403" s="251"/>
      <c r="B403" s="251"/>
      <c r="C403" s="242"/>
      <c r="D403" s="242"/>
      <c r="E403" s="243"/>
      <c r="F403" s="225" t="s">
        <v>41</v>
      </c>
      <c r="G403" s="157">
        <f>SUM(H403:N403)</f>
        <v>600000</v>
      </c>
      <c r="H403" s="157">
        <v>0</v>
      </c>
      <c r="I403" s="157">
        <v>0</v>
      </c>
      <c r="J403" s="157">
        <v>0</v>
      </c>
      <c r="K403" s="157">
        <v>200000</v>
      </c>
      <c r="L403" s="157">
        <v>200000</v>
      </c>
      <c r="M403" s="157">
        <v>200000</v>
      </c>
      <c r="N403" s="157">
        <v>0</v>
      </c>
      <c r="O403" s="245"/>
      <c r="P403" s="245"/>
      <c r="Q403" s="245"/>
      <c r="R403" s="245"/>
      <c r="S403" s="245"/>
      <c r="T403" s="245"/>
      <c r="U403" s="245"/>
      <c r="V403" s="245"/>
      <c r="W403" s="245"/>
      <c r="X403" s="248"/>
      <c r="Y403" s="2"/>
    </row>
    <row r="404" spans="1:25" s="226" customFormat="1" ht="46.8" customHeight="1" x14ac:dyDescent="0.3">
      <c r="A404" s="252"/>
      <c r="B404" s="252"/>
      <c r="C404" s="242"/>
      <c r="D404" s="242"/>
      <c r="E404" s="243"/>
      <c r="F404" s="225" t="s">
        <v>42</v>
      </c>
      <c r="G404" s="157">
        <f>SUM(H404:N404)</f>
        <v>0</v>
      </c>
      <c r="H404" s="157">
        <v>0</v>
      </c>
      <c r="I404" s="157">
        <v>0</v>
      </c>
      <c r="J404" s="157">
        <v>0</v>
      </c>
      <c r="K404" s="157">
        <v>0</v>
      </c>
      <c r="L404" s="157">
        <v>0</v>
      </c>
      <c r="M404" s="157">
        <v>0</v>
      </c>
      <c r="N404" s="157">
        <v>0</v>
      </c>
      <c r="O404" s="246"/>
      <c r="P404" s="246"/>
      <c r="Q404" s="246"/>
      <c r="R404" s="246"/>
      <c r="S404" s="246"/>
      <c r="T404" s="246"/>
      <c r="U404" s="246"/>
      <c r="V404" s="246"/>
      <c r="W404" s="246"/>
      <c r="X404" s="249"/>
      <c r="Y404" s="2"/>
    </row>
    <row r="405" spans="1:25" s="226" customFormat="1" ht="36" customHeight="1" x14ac:dyDescent="0.3">
      <c r="A405" s="250"/>
      <c r="B405" s="250" t="s">
        <v>246</v>
      </c>
      <c r="C405" s="242">
        <v>2023</v>
      </c>
      <c r="D405" s="242">
        <v>2026</v>
      </c>
      <c r="E405" s="243" t="s">
        <v>142</v>
      </c>
      <c r="F405" s="225" t="s">
        <v>36</v>
      </c>
      <c r="G405" s="157">
        <f>G406+G407</f>
        <v>900000</v>
      </c>
      <c r="H405" s="157">
        <f>H406+H407</f>
        <v>0</v>
      </c>
      <c r="I405" s="157">
        <f t="shared" ref="I405:N405" si="166">I406+I407</f>
        <v>0</v>
      </c>
      <c r="J405" s="157">
        <f t="shared" si="166"/>
        <v>0</v>
      </c>
      <c r="K405" s="157">
        <f t="shared" si="166"/>
        <v>300000</v>
      </c>
      <c r="L405" s="157">
        <f t="shared" si="166"/>
        <v>300000</v>
      </c>
      <c r="M405" s="157">
        <f t="shared" si="166"/>
        <v>300000</v>
      </c>
      <c r="N405" s="157">
        <f t="shared" si="166"/>
        <v>0</v>
      </c>
      <c r="O405" s="244" t="s">
        <v>138</v>
      </c>
      <c r="P405" s="244" t="s">
        <v>102</v>
      </c>
      <c r="Q405" s="244"/>
      <c r="R405" s="244" t="s">
        <v>55</v>
      </c>
      <c r="S405" s="244" t="s">
        <v>55</v>
      </c>
      <c r="T405" s="244" t="s">
        <v>55</v>
      </c>
      <c r="U405" s="244">
        <v>100</v>
      </c>
      <c r="V405" s="244">
        <v>100</v>
      </c>
      <c r="W405" s="244">
        <v>100</v>
      </c>
      <c r="X405" s="247"/>
      <c r="Y405" s="2"/>
    </row>
    <row r="406" spans="1:25" s="226" customFormat="1" ht="36" customHeight="1" x14ac:dyDescent="0.3">
      <c r="A406" s="251"/>
      <c r="B406" s="251"/>
      <c r="C406" s="242"/>
      <c r="D406" s="242"/>
      <c r="E406" s="243"/>
      <c r="F406" s="225" t="s">
        <v>41</v>
      </c>
      <c r="G406" s="157">
        <f>SUM(H406:N406)</f>
        <v>900000</v>
      </c>
      <c r="H406" s="157">
        <v>0</v>
      </c>
      <c r="I406" s="157">
        <v>0</v>
      </c>
      <c r="J406" s="157">
        <v>0</v>
      </c>
      <c r="K406" s="157">
        <v>300000</v>
      </c>
      <c r="L406" s="157">
        <v>300000</v>
      </c>
      <c r="M406" s="157">
        <v>300000</v>
      </c>
      <c r="N406" s="157">
        <v>0</v>
      </c>
      <c r="O406" s="245"/>
      <c r="P406" s="245"/>
      <c r="Q406" s="245"/>
      <c r="R406" s="245"/>
      <c r="S406" s="245"/>
      <c r="T406" s="245"/>
      <c r="U406" s="245"/>
      <c r="V406" s="245"/>
      <c r="W406" s="245"/>
      <c r="X406" s="248"/>
      <c r="Y406" s="2"/>
    </row>
    <row r="407" spans="1:25" s="226" customFormat="1" ht="36" customHeight="1" x14ac:dyDescent="0.3">
      <c r="A407" s="252"/>
      <c r="B407" s="252"/>
      <c r="C407" s="242"/>
      <c r="D407" s="242"/>
      <c r="E407" s="243"/>
      <c r="F407" s="225" t="s">
        <v>42</v>
      </c>
      <c r="G407" s="157">
        <f>SUM(H407:N407)</f>
        <v>0</v>
      </c>
      <c r="H407" s="157">
        <v>0</v>
      </c>
      <c r="I407" s="157">
        <v>0</v>
      </c>
      <c r="J407" s="157">
        <v>0</v>
      </c>
      <c r="K407" s="157">
        <v>0</v>
      </c>
      <c r="L407" s="157">
        <v>0</v>
      </c>
      <c r="M407" s="157">
        <v>0</v>
      </c>
      <c r="N407" s="157">
        <v>0</v>
      </c>
      <c r="O407" s="246"/>
      <c r="P407" s="246"/>
      <c r="Q407" s="246"/>
      <c r="R407" s="246"/>
      <c r="S407" s="246"/>
      <c r="T407" s="246"/>
      <c r="U407" s="246"/>
      <c r="V407" s="246"/>
      <c r="W407" s="246"/>
      <c r="X407" s="249"/>
      <c r="Y407" s="2"/>
    </row>
    <row r="408" spans="1:25" ht="37.5" customHeight="1" x14ac:dyDescent="0.3">
      <c r="A408" s="250"/>
      <c r="B408" s="250" t="s">
        <v>247</v>
      </c>
      <c r="C408" s="242">
        <v>2023</v>
      </c>
      <c r="D408" s="242">
        <v>2026</v>
      </c>
      <c r="E408" s="243" t="s">
        <v>142</v>
      </c>
      <c r="F408" s="17" t="s">
        <v>36</v>
      </c>
      <c r="G408" s="157">
        <f>G409+G410</f>
        <v>2536038.42</v>
      </c>
      <c r="H408" s="157">
        <f>H409+H410</f>
        <v>0</v>
      </c>
      <c r="I408" s="157">
        <f t="shared" ref="I408:N408" si="167">I409+I410</f>
        <v>0</v>
      </c>
      <c r="J408" s="157">
        <f t="shared" si="167"/>
        <v>0</v>
      </c>
      <c r="K408" s="157">
        <f t="shared" si="167"/>
        <v>845346.14</v>
      </c>
      <c r="L408" s="157">
        <f t="shared" si="167"/>
        <v>845346.14</v>
      </c>
      <c r="M408" s="157">
        <f t="shared" si="167"/>
        <v>845346.14</v>
      </c>
      <c r="N408" s="157">
        <f t="shared" si="167"/>
        <v>0</v>
      </c>
      <c r="O408" s="244" t="s">
        <v>225</v>
      </c>
      <c r="P408" s="244" t="s">
        <v>102</v>
      </c>
      <c r="Q408" s="244"/>
      <c r="R408" s="244" t="s">
        <v>55</v>
      </c>
      <c r="S408" s="244" t="s">
        <v>55</v>
      </c>
      <c r="T408" s="244" t="s">
        <v>55</v>
      </c>
      <c r="U408" s="244">
        <v>1</v>
      </c>
      <c r="V408" s="244">
        <v>1</v>
      </c>
      <c r="W408" s="244">
        <v>1</v>
      </c>
      <c r="X408" s="247"/>
      <c r="Y408" s="2"/>
    </row>
    <row r="409" spans="1:25" ht="37.5" customHeight="1" x14ac:dyDescent="0.3">
      <c r="A409" s="251"/>
      <c r="B409" s="251"/>
      <c r="C409" s="242"/>
      <c r="D409" s="242"/>
      <c r="E409" s="243"/>
      <c r="F409" s="17" t="s">
        <v>41</v>
      </c>
      <c r="G409" s="157">
        <f>SUM(H409:N409)</f>
        <v>2536038.42</v>
      </c>
      <c r="H409" s="157">
        <v>0</v>
      </c>
      <c r="I409" s="157">
        <v>0</v>
      </c>
      <c r="J409" s="157">
        <v>0</v>
      </c>
      <c r="K409" s="157">
        <v>845346.14</v>
      </c>
      <c r="L409" s="157">
        <v>845346.14</v>
      </c>
      <c r="M409" s="157">
        <v>845346.14</v>
      </c>
      <c r="N409" s="157">
        <v>0</v>
      </c>
      <c r="O409" s="245"/>
      <c r="P409" s="245"/>
      <c r="Q409" s="245"/>
      <c r="R409" s="245"/>
      <c r="S409" s="245"/>
      <c r="T409" s="245"/>
      <c r="U409" s="245"/>
      <c r="V409" s="245"/>
      <c r="W409" s="245"/>
      <c r="X409" s="248"/>
      <c r="Y409" s="2"/>
    </row>
    <row r="410" spans="1:25" ht="76.2" customHeight="1" x14ac:dyDescent="0.3">
      <c r="A410" s="252"/>
      <c r="B410" s="252"/>
      <c r="C410" s="242"/>
      <c r="D410" s="242"/>
      <c r="E410" s="243"/>
      <c r="F410" s="17" t="s">
        <v>42</v>
      </c>
      <c r="G410" s="157">
        <f>SUM(H410:N410)</f>
        <v>0</v>
      </c>
      <c r="H410" s="157">
        <v>0</v>
      </c>
      <c r="I410" s="157">
        <v>0</v>
      </c>
      <c r="J410" s="157">
        <v>0</v>
      </c>
      <c r="K410" s="157">
        <v>0</v>
      </c>
      <c r="L410" s="157">
        <v>0</v>
      </c>
      <c r="M410" s="157">
        <v>0</v>
      </c>
      <c r="N410" s="157">
        <v>0</v>
      </c>
      <c r="O410" s="246"/>
      <c r="P410" s="246"/>
      <c r="Q410" s="246"/>
      <c r="R410" s="246"/>
      <c r="S410" s="246"/>
      <c r="T410" s="246"/>
      <c r="U410" s="246"/>
      <c r="V410" s="246"/>
      <c r="W410" s="246"/>
      <c r="X410" s="249"/>
      <c r="Y410" s="2"/>
    </row>
    <row r="411" spans="1:25" ht="31.2" x14ac:dyDescent="0.3">
      <c r="A411" s="374" t="s">
        <v>69</v>
      </c>
      <c r="B411" s="374"/>
      <c r="C411" s="374"/>
      <c r="D411" s="374"/>
      <c r="E411" s="374"/>
      <c r="F411" s="25" t="s">
        <v>36</v>
      </c>
      <c r="G411" s="176">
        <f>G412+G413</f>
        <v>108452110.36</v>
      </c>
      <c r="H411" s="177">
        <f>H412+H413</f>
        <v>20671894.730000004</v>
      </c>
      <c r="I411" s="177">
        <f t="shared" ref="I411:N411" si="168">I412+I413</f>
        <v>14328201.969999999</v>
      </c>
      <c r="J411" s="177">
        <f t="shared" si="168"/>
        <v>33944497.950000003</v>
      </c>
      <c r="K411" s="177">
        <f t="shared" si="168"/>
        <v>12756298.290000001</v>
      </c>
      <c r="L411" s="177">
        <f t="shared" si="168"/>
        <v>9401305.5200000014</v>
      </c>
      <c r="M411" s="177">
        <f t="shared" si="168"/>
        <v>10857660.290000001</v>
      </c>
      <c r="N411" s="177">
        <f t="shared" si="168"/>
        <v>6492251.6099999994</v>
      </c>
      <c r="O411" s="242" t="s">
        <v>35</v>
      </c>
      <c r="P411" s="242" t="s">
        <v>35</v>
      </c>
      <c r="Q411" s="242" t="s">
        <v>35</v>
      </c>
      <c r="R411" s="242" t="s">
        <v>35</v>
      </c>
      <c r="S411" s="242" t="s">
        <v>35</v>
      </c>
      <c r="T411" s="242" t="s">
        <v>35</v>
      </c>
      <c r="U411" s="242" t="s">
        <v>35</v>
      </c>
      <c r="V411" s="242" t="s">
        <v>35</v>
      </c>
      <c r="W411" s="242" t="s">
        <v>35</v>
      </c>
      <c r="X411" s="265" t="s">
        <v>35</v>
      </c>
      <c r="Y411" s="2"/>
    </row>
    <row r="412" spans="1:25" ht="63" customHeight="1" x14ac:dyDescent="0.3">
      <c r="A412" s="374"/>
      <c r="B412" s="374"/>
      <c r="C412" s="374"/>
      <c r="D412" s="374"/>
      <c r="E412" s="374"/>
      <c r="F412" s="25" t="s">
        <v>41</v>
      </c>
      <c r="G412" s="176">
        <f>SUM(H412:N412)</f>
        <v>80203971.439999998</v>
      </c>
      <c r="H412" s="177">
        <f>H273+H292+H337+H400+H267+H366+H347+H283+H392</f>
        <v>12891310.240000002</v>
      </c>
      <c r="I412" s="177">
        <f t="shared" ref="I412:N412" si="169">I273+I292+I337+I400+I267+I366+I347+I283+I392</f>
        <v>14328201.969999999</v>
      </c>
      <c r="J412" s="177">
        <f t="shared" si="169"/>
        <v>13495377.41</v>
      </c>
      <c r="K412" s="177">
        <f t="shared" si="169"/>
        <v>12750153.66</v>
      </c>
      <c r="L412" s="177">
        <f t="shared" si="169"/>
        <v>9395160.8900000006</v>
      </c>
      <c r="M412" s="177">
        <f t="shared" si="169"/>
        <v>10851515.66</v>
      </c>
      <c r="N412" s="177">
        <f t="shared" si="169"/>
        <v>6492251.6099999994</v>
      </c>
      <c r="O412" s="242"/>
      <c r="P412" s="242"/>
      <c r="Q412" s="242"/>
      <c r="R412" s="242"/>
      <c r="S412" s="242"/>
      <c r="T412" s="242"/>
      <c r="U412" s="242"/>
      <c r="V412" s="242"/>
      <c r="W412" s="242"/>
      <c r="X412" s="265"/>
      <c r="Y412" s="2"/>
    </row>
    <row r="413" spans="1:25" ht="46.8" x14ac:dyDescent="0.3">
      <c r="A413" s="374"/>
      <c r="B413" s="374"/>
      <c r="C413" s="374"/>
      <c r="D413" s="374"/>
      <c r="E413" s="374"/>
      <c r="F413" s="25" t="s">
        <v>42</v>
      </c>
      <c r="G413" s="176">
        <f>SUM(H413:N413)</f>
        <v>28248138.919999998</v>
      </c>
      <c r="H413" s="176">
        <f>H274+H293+H344+H401+H268+H367+H348+H284+H393</f>
        <v>7780584.4900000002</v>
      </c>
      <c r="I413" s="176">
        <f t="shared" ref="I413:N413" si="170">I274+I293+I344+I401+I268+I367+I348+I284+I393</f>
        <v>0</v>
      </c>
      <c r="J413" s="176">
        <f t="shared" si="170"/>
        <v>20449120.539999999</v>
      </c>
      <c r="K413" s="176">
        <f t="shared" si="170"/>
        <v>6144.63</v>
      </c>
      <c r="L413" s="176">
        <f t="shared" si="170"/>
        <v>6144.63</v>
      </c>
      <c r="M413" s="176">
        <f t="shared" si="170"/>
        <v>6144.63</v>
      </c>
      <c r="N413" s="176">
        <f t="shared" si="170"/>
        <v>0</v>
      </c>
      <c r="O413" s="242"/>
      <c r="P413" s="242"/>
      <c r="Q413" s="242"/>
      <c r="R413" s="242"/>
      <c r="S413" s="242"/>
      <c r="T413" s="242"/>
      <c r="U413" s="242"/>
      <c r="V413" s="242"/>
      <c r="W413" s="242"/>
      <c r="X413" s="265"/>
      <c r="Y413" s="2"/>
    </row>
    <row r="414" spans="1:25" ht="31.2" x14ac:dyDescent="0.3">
      <c r="A414" s="376" t="s">
        <v>45</v>
      </c>
      <c r="B414" s="377"/>
      <c r="C414" s="375"/>
      <c r="D414" s="375"/>
      <c r="E414" s="373"/>
      <c r="F414" s="40" t="s">
        <v>36</v>
      </c>
      <c r="G414" s="178">
        <f>G415+G416</f>
        <v>871917435.64999986</v>
      </c>
      <c r="H414" s="178">
        <f>H415+H416</f>
        <v>163016905.59</v>
      </c>
      <c r="I414" s="179">
        <f t="shared" ref="I414:N414" si="171">I415+I416</f>
        <v>136155668.32999998</v>
      </c>
      <c r="J414" s="179">
        <f t="shared" si="171"/>
        <v>177132038.48000002</v>
      </c>
      <c r="K414" s="179">
        <f t="shared" si="171"/>
        <v>117062409.32000001</v>
      </c>
      <c r="L414" s="179">
        <f t="shared" si="171"/>
        <v>99822876.489999995</v>
      </c>
      <c r="M414" s="179">
        <f t="shared" si="171"/>
        <v>104336160.04000001</v>
      </c>
      <c r="N414" s="179">
        <f t="shared" si="171"/>
        <v>74391377.399999991</v>
      </c>
      <c r="O414" s="247"/>
      <c r="P414" s="247"/>
      <c r="Q414" s="247"/>
      <c r="R414" s="247"/>
      <c r="S414" s="247"/>
      <c r="T414" s="247"/>
      <c r="U414" s="247"/>
      <c r="V414" s="247"/>
      <c r="W414" s="247"/>
      <c r="X414" s="247"/>
      <c r="Y414" s="2"/>
    </row>
    <row r="415" spans="1:25" ht="63" customHeight="1" x14ac:dyDescent="0.3">
      <c r="A415" s="378"/>
      <c r="B415" s="379"/>
      <c r="C415" s="375"/>
      <c r="D415" s="375"/>
      <c r="E415" s="373"/>
      <c r="F415" s="40" t="s">
        <v>41</v>
      </c>
      <c r="G415" s="178">
        <f>SUM(H415:N415)</f>
        <v>583407312.12999988</v>
      </c>
      <c r="H415" s="179">
        <f t="shared" ref="H415:N415" si="172">H412+H259+H224+H160</f>
        <v>104912538.62</v>
      </c>
      <c r="I415" s="179">
        <f t="shared" si="172"/>
        <v>100177891.56</v>
      </c>
      <c r="J415" s="179">
        <f t="shared" si="172"/>
        <v>102594781.96000001</v>
      </c>
      <c r="K415" s="179">
        <f t="shared" si="172"/>
        <v>80822590.640000001</v>
      </c>
      <c r="L415" s="179">
        <f t="shared" si="172"/>
        <v>70625436.909999996</v>
      </c>
      <c r="M415" s="179">
        <f t="shared" si="172"/>
        <v>75138391.820000008</v>
      </c>
      <c r="N415" s="179">
        <f t="shared" si="172"/>
        <v>49135680.619999997</v>
      </c>
      <c r="O415" s="248"/>
      <c r="P415" s="248"/>
      <c r="Q415" s="248"/>
      <c r="R415" s="248"/>
      <c r="S415" s="248"/>
      <c r="T415" s="248"/>
      <c r="U415" s="248"/>
      <c r="V415" s="248"/>
      <c r="W415" s="248"/>
      <c r="X415" s="248"/>
      <c r="Y415" s="2"/>
    </row>
    <row r="416" spans="1:25" ht="46.8" x14ac:dyDescent="0.3">
      <c r="A416" s="380"/>
      <c r="B416" s="381"/>
      <c r="C416" s="375"/>
      <c r="D416" s="375"/>
      <c r="E416" s="373"/>
      <c r="F416" s="40" t="s">
        <v>42</v>
      </c>
      <c r="G416" s="178">
        <f>SUM(H416:N416)</f>
        <v>288510123.51999998</v>
      </c>
      <c r="H416" s="178">
        <f>H161+H225+H413+H260</f>
        <v>58104366.969999999</v>
      </c>
      <c r="I416" s="178">
        <f>I161+I225+I413+I260</f>
        <v>35977776.769999996</v>
      </c>
      <c r="J416" s="178">
        <f t="shared" ref="J416:N416" si="173">J161+J225+J413+J260</f>
        <v>74537256.519999996</v>
      </c>
      <c r="K416" s="178">
        <f t="shared" si="173"/>
        <v>36239818.680000007</v>
      </c>
      <c r="L416" s="178">
        <f t="shared" si="173"/>
        <v>29197439.580000002</v>
      </c>
      <c r="M416" s="178">
        <f t="shared" si="173"/>
        <v>29197768.219999999</v>
      </c>
      <c r="N416" s="178">
        <f t="shared" si="173"/>
        <v>25255696.779999997</v>
      </c>
      <c r="O416" s="249"/>
      <c r="P416" s="249"/>
      <c r="Q416" s="249"/>
      <c r="R416" s="249"/>
      <c r="S416" s="249"/>
      <c r="T416" s="249"/>
      <c r="U416" s="249"/>
      <c r="V416" s="249"/>
      <c r="W416" s="249"/>
      <c r="X416" s="249"/>
      <c r="Y416" s="2"/>
    </row>
  </sheetData>
  <mergeCells count="1838">
    <mergeCell ref="B117:B119"/>
    <mergeCell ref="C117:C119"/>
    <mergeCell ref="D117:D119"/>
    <mergeCell ref="E117:E119"/>
    <mergeCell ref="O120:O122"/>
    <mergeCell ref="A402:A404"/>
    <mergeCell ref="B402:B404"/>
    <mergeCell ref="C402:C404"/>
    <mergeCell ref="D402:D404"/>
    <mergeCell ref="E402:E404"/>
    <mergeCell ref="O402:O404"/>
    <mergeCell ref="P402:P404"/>
    <mergeCell ref="Q402:Q404"/>
    <mergeCell ref="R402:R404"/>
    <mergeCell ref="S402:S404"/>
    <mergeCell ref="T402:T404"/>
    <mergeCell ref="U402:U404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O144:O146"/>
    <mergeCell ref="P144:P146"/>
    <mergeCell ref="Q144:Q146"/>
    <mergeCell ref="R144:R146"/>
    <mergeCell ref="S144:S146"/>
    <mergeCell ref="T144:T146"/>
    <mergeCell ref="U144:U146"/>
    <mergeCell ref="V402:V404"/>
    <mergeCell ref="W402:W404"/>
    <mergeCell ref="X402:X404"/>
    <mergeCell ref="A405:A407"/>
    <mergeCell ref="B405:B407"/>
    <mergeCell ref="C405:C407"/>
    <mergeCell ref="D405:D407"/>
    <mergeCell ref="E405:E407"/>
    <mergeCell ref="O405:O407"/>
    <mergeCell ref="P405:P407"/>
    <mergeCell ref="Q405:Q407"/>
    <mergeCell ref="R405:R407"/>
    <mergeCell ref="S405:S407"/>
    <mergeCell ref="T405:T407"/>
    <mergeCell ref="U405:U407"/>
    <mergeCell ref="V405:V407"/>
    <mergeCell ref="W405:W407"/>
    <mergeCell ref="X405:X407"/>
    <mergeCell ref="V150:V152"/>
    <mergeCell ref="W150:W152"/>
    <mergeCell ref="X150:X152"/>
    <mergeCell ref="B153:B155"/>
    <mergeCell ref="C153:C155"/>
    <mergeCell ref="D153:D155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V153:V155"/>
    <mergeCell ref="W153:W155"/>
    <mergeCell ref="X153:X155"/>
    <mergeCell ref="V144:V146"/>
    <mergeCell ref="W144:W146"/>
    <mergeCell ref="X144:X146"/>
    <mergeCell ref="B147:B149"/>
    <mergeCell ref="C147:C149"/>
    <mergeCell ref="D147:D149"/>
    <mergeCell ref="E147:E149"/>
    <mergeCell ref="O147:O149"/>
    <mergeCell ref="P147:P149"/>
    <mergeCell ref="Q147:Q149"/>
    <mergeCell ref="R147:R149"/>
    <mergeCell ref="S147:S149"/>
    <mergeCell ref="T147:T149"/>
    <mergeCell ref="U147:U149"/>
    <mergeCell ref="V147:V149"/>
    <mergeCell ref="W147:W149"/>
    <mergeCell ref="X147:X149"/>
    <mergeCell ref="P138:P140"/>
    <mergeCell ref="Q138:Q140"/>
    <mergeCell ref="R138:R140"/>
    <mergeCell ref="S138:S140"/>
    <mergeCell ref="T138:T140"/>
    <mergeCell ref="U138:U140"/>
    <mergeCell ref="V138:V140"/>
    <mergeCell ref="W138:W140"/>
    <mergeCell ref="X138:X140"/>
    <mergeCell ref="B141:B143"/>
    <mergeCell ref="C141:C143"/>
    <mergeCell ref="D141:D143"/>
    <mergeCell ref="E141:E143"/>
    <mergeCell ref="O141:O143"/>
    <mergeCell ref="P141:P143"/>
    <mergeCell ref="Q141:Q143"/>
    <mergeCell ref="R141:R143"/>
    <mergeCell ref="S141:S143"/>
    <mergeCell ref="T141:T143"/>
    <mergeCell ref="U141:U143"/>
    <mergeCell ref="V141:V143"/>
    <mergeCell ref="W141:W143"/>
    <mergeCell ref="X141:X143"/>
    <mergeCell ref="P129:P131"/>
    <mergeCell ref="Q129:Q131"/>
    <mergeCell ref="R129:R131"/>
    <mergeCell ref="S129:S131"/>
    <mergeCell ref="T129:T131"/>
    <mergeCell ref="U129:U131"/>
    <mergeCell ref="V129:V131"/>
    <mergeCell ref="W129:W131"/>
    <mergeCell ref="X129:X131"/>
    <mergeCell ref="B135:B137"/>
    <mergeCell ref="C135:C137"/>
    <mergeCell ref="D135:D137"/>
    <mergeCell ref="E135:E137"/>
    <mergeCell ref="O135:O137"/>
    <mergeCell ref="P135:P137"/>
    <mergeCell ref="Q135:Q137"/>
    <mergeCell ref="R135:R137"/>
    <mergeCell ref="S135:S137"/>
    <mergeCell ref="T135:T137"/>
    <mergeCell ref="U135:U137"/>
    <mergeCell ref="V135:V137"/>
    <mergeCell ref="W135:W137"/>
    <mergeCell ref="X135:X137"/>
    <mergeCell ref="B132:B134"/>
    <mergeCell ref="S132:S134"/>
    <mergeCell ref="X66:X68"/>
    <mergeCell ref="O69:O71"/>
    <mergeCell ref="X63:X65"/>
    <mergeCell ref="E51:E53"/>
    <mergeCell ref="Q66:Q68"/>
    <mergeCell ref="P69:P71"/>
    <mergeCell ref="J54:J56"/>
    <mergeCell ref="T66:T68"/>
    <mergeCell ref="R63:R65"/>
    <mergeCell ref="R66:R68"/>
    <mergeCell ref="R69:R71"/>
    <mergeCell ref="W63:W65"/>
    <mergeCell ref="B126:B128"/>
    <mergeCell ref="C126:C128"/>
    <mergeCell ref="D126:D128"/>
    <mergeCell ref="E126:E128"/>
    <mergeCell ref="O126:O128"/>
    <mergeCell ref="P126:P128"/>
    <mergeCell ref="Q126:Q128"/>
    <mergeCell ref="R126:R128"/>
    <mergeCell ref="S126:S128"/>
    <mergeCell ref="T126:T128"/>
    <mergeCell ref="U126:U128"/>
    <mergeCell ref="V126:V128"/>
    <mergeCell ref="W126:W128"/>
    <mergeCell ref="X126:X128"/>
    <mergeCell ref="B114:B116"/>
    <mergeCell ref="C114:C116"/>
    <mergeCell ref="D114:D116"/>
    <mergeCell ref="E114:E116"/>
    <mergeCell ref="B111:B113"/>
    <mergeCell ref="C111:C113"/>
    <mergeCell ref="E75:E77"/>
    <mergeCell ref="P81:P83"/>
    <mergeCell ref="Q78:Q80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S75:S77"/>
    <mergeCell ref="D75:D77"/>
    <mergeCell ref="P192:P194"/>
    <mergeCell ref="O195:O197"/>
    <mergeCell ref="B202:B204"/>
    <mergeCell ref="C202:C204"/>
    <mergeCell ref="D202:D204"/>
    <mergeCell ref="X300:X302"/>
    <mergeCell ref="Q300:Q302"/>
    <mergeCell ref="R300:R302"/>
    <mergeCell ref="S300:S302"/>
    <mergeCell ref="T300:T302"/>
    <mergeCell ref="U300:U302"/>
    <mergeCell ref="P306:P308"/>
    <mergeCell ref="X282:X284"/>
    <mergeCell ref="W297:W299"/>
    <mergeCell ref="V285:V287"/>
    <mergeCell ref="R291:R293"/>
    <mergeCell ref="O291:O293"/>
    <mergeCell ref="R306:R308"/>
    <mergeCell ref="S306:S308"/>
    <mergeCell ref="D297:D299"/>
    <mergeCell ref="W275:W277"/>
    <mergeCell ref="U275:U277"/>
    <mergeCell ref="V275:V277"/>
    <mergeCell ref="W282:W284"/>
    <mergeCell ref="S288:S290"/>
    <mergeCell ref="E288:E290"/>
    <mergeCell ref="U291:U293"/>
    <mergeCell ref="Q291:Q293"/>
    <mergeCell ref="X199:X201"/>
    <mergeCell ref="Q255:Q257"/>
    <mergeCell ref="P241:P242"/>
    <mergeCell ref="Q241:Q242"/>
    <mergeCell ref="C349:C351"/>
    <mergeCell ref="D349:D351"/>
    <mergeCell ref="E349:E351"/>
    <mergeCell ref="O349:O351"/>
    <mergeCell ref="P349:P351"/>
    <mergeCell ref="Q349:Q351"/>
    <mergeCell ref="W288:W290"/>
    <mergeCell ref="W309:W311"/>
    <mergeCell ref="W327:W329"/>
    <mergeCell ref="W300:W302"/>
    <mergeCell ref="D291:D293"/>
    <mergeCell ref="V291:V293"/>
    <mergeCell ref="Q306:Q308"/>
    <mergeCell ref="O288:O290"/>
    <mergeCell ref="P288:P290"/>
    <mergeCell ref="W349:W351"/>
    <mergeCell ref="W315:W317"/>
    <mergeCell ref="S297:S299"/>
    <mergeCell ref="T297:T299"/>
    <mergeCell ref="U297:U299"/>
    <mergeCell ref="S294:S296"/>
    <mergeCell ref="V300:V302"/>
    <mergeCell ref="R349:R351"/>
    <mergeCell ref="S349:S351"/>
    <mergeCell ref="T349:T351"/>
    <mergeCell ref="U349:U351"/>
    <mergeCell ref="C342:C344"/>
    <mergeCell ref="V297:V299"/>
    <mergeCell ref="C297:C299"/>
    <mergeCell ref="C324:C326"/>
    <mergeCell ref="D324:D326"/>
    <mergeCell ref="W324:W326"/>
    <mergeCell ref="X399:X401"/>
    <mergeCell ref="C355:C357"/>
    <mergeCell ref="C358:C360"/>
    <mergeCell ref="B355:B357"/>
    <mergeCell ref="B358:B360"/>
    <mergeCell ref="D355:D357"/>
    <mergeCell ref="D358:D360"/>
    <mergeCell ref="S371:S373"/>
    <mergeCell ref="O371:O373"/>
    <mergeCell ref="B386:B388"/>
    <mergeCell ref="C386:C388"/>
    <mergeCell ref="D386:D388"/>
    <mergeCell ref="E386:E388"/>
    <mergeCell ref="O386:O388"/>
    <mergeCell ref="P386:P388"/>
    <mergeCell ref="Q386:Q388"/>
    <mergeCell ref="R386:R388"/>
    <mergeCell ref="Q399:Q401"/>
    <mergeCell ref="R399:R401"/>
    <mergeCell ref="O358:O360"/>
    <mergeCell ref="C371:C373"/>
    <mergeCell ref="S399:S401"/>
    <mergeCell ref="T399:T401"/>
    <mergeCell ref="V365:V367"/>
    <mergeCell ref="W399:W401"/>
    <mergeCell ref="E399:E401"/>
    <mergeCell ref="E371:E373"/>
    <mergeCell ref="P371:P373"/>
    <mergeCell ref="Q371:Q373"/>
    <mergeCell ref="V371:V373"/>
    <mergeCell ref="P365:P367"/>
    <mergeCell ref="Q365:Q367"/>
    <mergeCell ref="U399:U401"/>
    <mergeCell ref="S386:S388"/>
    <mergeCell ref="W371:W373"/>
    <mergeCell ref="P368:P370"/>
    <mergeCell ref="Q368:Q370"/>
    <mergeCell ref="R368:R370"/>
    <mergeCell ref="S368:S370"/>
    <mergeCell ref="T368:T370"/>
    <mergeCell ref="W374:W376"/>
    <mergeCell ref="T361:T363"/>
    <mergeCell ref="U368:U370"/>
    <mergeCell ref="V368:V370"/>
    <mergeCell ref="U365:U367"/>
    <mergeCell ref="R365:R367"/>
    <mergeCell ref="U386:U388"/>
    <mergeCell ref="V386:V388"/>
    <mergeCell ref="W386:W388"/>
    <mergeCell ref="W365:W367"/>
    <mergeCell ref="U377:U379"/>
    <mergeCell ref="V377:V379"/>
    <mergeCell ref="S377:S379"/>
    <mergeCell ref="T377:T379"/>
    <mergeCell ref="P391:P393"/>
    <mergeCell ref="Q391:Q393"/>
    <mergeCell ref="R391:R393"/>
    <mergeCell ref="S391:S393"/>
    <mergeCell ref="T391:T393"/>
    <mergeCell ref="U391:U393"/>
    <mergeCell ref="V391:V393"/>
    <mergeCell ref="W391:W393"/>
    <mergeCell ref="Q324:Q326"/>
    <mergeCell ref="R324:R326"/>
    <mergeCell ref="S324:S326"/>
    <mergeCell ref="T324:T326"/>
    <mergeCell ref="U324:U326"/>
    <mergeCell ref="V324:V326"/>
    <mergeCell ref="S365:S367"/>
    <mergeCell ref="U352:U354"/>
    <mergeCell ref="O361:O363"/>
    <mergeCell ref="P361:P363"/>
    <mergeCell ref="Q361:Q363"/>
    <mergeCell ref="R361:R363"/>
    <mergeCell ref="S352:S354"/>
    <mergeCell ref="T352:T354"/>
    <mergeCell ref="P355:P357"/>
    <mergeCell ref="P358:P360"/>
    <mergeCell ref="O346:O348"/>
    <mergeCell ref="V282:V284"/>
    <mergeCell ref="Q297:Q299"/>
    <mergeCell ref="X266:X268"/>
    <mergeCell ref="R330:R332"/>
    <mergeCell ref="W330:W332"/>
    <mergeCell ref="W285:W287"/>
    <mergeCell ref="U309:U311"/>
    <mergeCell ref="V309:V311"/>
    <mergeCell ref="S291:S293"/>
    <mergeCell ref="E355:E357"/>
    <mergeCell ref="O355:O357"/>
    <mergeCell ref="Q355:Q357"/>
    <mergeCell ref="R355:R357"/>
    <mergeCell ref="E297:E299"/>
    <mergeCell ref="T315:T317"/>
    <mergeCell ref="V349:V351"/>
    <mergeCell ref="V315:V317"/>
    <mergeCell ref="T306:T308"/>
    <mergeCell ref="U306:U308"/>
    <mergeCell ref="V306:V308"/>
    <mergeCell ref="X355:X357"/>
    <mergeCell ref="U269:U271"/>
    <mergeCell ref="U278:U280"/>
    <mergeCell ref="T285:T287"/>
    <mergeCell ref="X294:X296"/>
    <mergeCell ref="U294:U296"/>
    <mergeCell ref="U288:U290"/>
    <mergeCell ref="X297:X299"/>
    <mergeCell ref="P297:P299"/>
    <mergeCell ref="R297:R299"/>
    <mergeCell ref="S336:S338"/>
    <mergeCell ref="T336:T338"/>
    <mergeCell ref="P258:P260"/>
    <mergeCell ref="I263:I265"/>
    <mergeCell ref="H263:H265"/>
    <mergeCell ref="P228:P230"/>
    <mergeCell ref="O223:O225"/>
    <mergeCell ref="Q246:Q248"/>
    <mergeCell ref="P220:P222"/>
    <mergeCell ref="T202:T204"/>
    <mergeCell ref="P282:P284"/>
    <mergeCell ref="Q282:Q284"/>
    <mergeCell ref="R282:R284"/>
    <mergeCell ref="S282:S284"/>
    <mergeCell ref="T282:T284"/>
    <mergeCell ref="O282:O284"/>
    <mergeCell ref="Q228:Q230"/>
    <mergeCell ref="Q220:Q222"/>
    <mergeCell ref="P278:P280"/>
    <mergeCell ref="Q278:Q280"/>
    <mergeCell ref="P211:P213"/>
    <mergeCell ref="R237:R239"/>
    <mergeCell ref="S237:S239"/>
    <mergeCell ref="T237:T239"/>
    <mergeCell ref="S252:S254"/>
    <mergeCell ref="Q217:Q219"/>
    <mergeCell ref="Q231:Q233"/>
    <mergeCell ref="R231:R233"/>
    <mergeCell ref="Q223:Q225"/>
    <mergeCell ref="O255:O257"/>
    <mergeCell ref="L263:L265"/>
    <mergeCell ref="S202:S204"/>
    <mergeCell ref="T258:T260"/>
    <mergeCell ref="O252:O254"/>
    <mergeCell ref="P252:P254"/>
    <mergeCell ref="O211:O213"/>
    <mergeCell ref="P208:P210"/>
    <mergeCell ref="X202:X204"/>
    <mergeCell ref="X208:X210"/>
    <mergeCell ref="B199:B201"/>
    <mergeCell ref="C199:C201"/>
    <mergeCell ref="D199:D201"/>
    <mergeCell ref="E199:E201"/>
    <mergeCell ref="O199:O201"/>
    <mergeCell ref="P199:P201"/>
    <mergeCell ref="Q199:Q201"/>
    <mergeCell ref="R199:R201"/>
    <mergeCell ref="S199:S201"/>
    <mergeCell ref="O202:O204"/>
    <mergeCell ref="S223:S225"/>
    <mergeCell ref="S231:S233"/>
    <mergeCell ref="S228:S230"/>
    <mergeCell ref="R202:R204"/>
    <mergeCell ref="Q202:Q204"/>
    <mergeCell ref="S217:S219"/>
    <mergeCell ref="S220:S222"/>
    <mergeCell ref="T208:T210"/>
    <mergeCell ref="X211:X213"/>
    <mergeCell ref="W211:W213"/>
    <mergeCell ref="V211:V213"/>
    <mergeCell ref="U211:U213"/>
    <mergeCell ref="T211:T213"/>
    <mergeCell ref="A227:B227"/>
    <mergeCell ref="A240:A242"/>
    <mergeCell ref="O243:O245"/>
    <mergeCell ref="E237:E239"/>
    <mergeCell ref="Q195:Q197"/>
    <mergeCell ref="V168:V169"/>
    <mergeCell ref="T199:T201"/>
    <mergeCell ref="U199:U201"/>
    <mergeCell ref="V199:V201"/>
    <mergeCell ref="P174:P176"/>
    <mergeCell ref="Q171:Q173"/>
    <mergeCell ref="U202:U204"/>
    <mergeCell ref="V202:V204"/>
    <mergeCell ref="D228:D230"/>
    <mergeCell ref="D231:D233"/>
    <mergeCell ref="E217:E219"/>
    <mergeCell ref="C217:C219"/>
    <mergeCell ref="E231:E233"/>
    <mergeCell ref="C278:C280"/>
    <mergeCell ref="B249:B251"/>
    <mergeCell ref="C249:C251"/>
    <mergeCell ref="P171:P173"/>
    <mergeCell ref="O168:O169"/>
    <mergeCell ref="R171:R173"/>
    <mergeCell ref="Q208:Q210"/>
    <mergeCell ref="R208:R210"/>
    <mergeCell ref="S208:S210"/>
    <mergeCell ref="S195:S197"/>
    <mergeCell ref="Q192:Q194"/>
    <mergeCell ref="R192:R194"/>
    <mergeCell ref="S192:S194"/>
    <mergeCell ref="R189:R191"/>
    <mergeCell ref="V208:V210"/>
    <mergeCell ref="U192:U194"/>
    <mergeCell ref="K263:K265"/>
    <mergeCell ref="G263:G265"/>
    <mergeCell ref="P168:P169"/>
    <mergeCell ref="P186:P188"/>
    <mergeCell ref="P180:P182"/>
    <mergeCell ref="S180:S182"/>
    <mergeCell ref="Q162:Q164"/>
    <mergeCell ref="R162:R164"/>
    <mergeCell ref="S159:S161"/>
    <mergeCell ref="O159:O161"/>
    <mergeCell ref="S171:S173"/>
    <mergeCell ref="R168:R169"/>
    <mergeCell ref="R174:R176"/>
    <mergeCell ref="Q174:Q176"/>
    <mergeCell ref="R183:R185"/>
    <mergeCell ref="Q186:Q188"/>
    <mergeCell ref="S177:S179"/>
    <mergeCell ref="Q156:Q158"/>
    <mergeCell ref="Q168:Q169"/>
    <mergeCell ref="P156:P158"/>
    <mergeCell ref="P165:P167"/>
    <mergeCell ref="P183:P185"/>
    <mergeCell ref="O186:O188"/>
    <mergeCell ref="P177:P179"/>
    <mergeCell ref="R180:R182"/>
    <mergeCell ref="S165:S167"/>
    <mergeCell ref="R186:R188"/>
    <mergeCell ref="Q189:Q191"/>
    <mergeCell ref="S186:S188"/>
    <mergeCell ref="W123:W125"/>
    <mergeCell ref="W78:W80"/>
    <mergeCell ref="T84:T86"/>
    <mergeCell ref="U84:U86"/>
    <mergeCell ref="V84:V86"/>
    <mergeCell ref="T78:T80"/>
    <mergeCell ref="S156:S158"/>
    <mergeCell ref="Q165:Q167"/>
    <mergeCell ref="Q159:Q161"/>
    <mergeCell ref="R159:R161"/>
    <mergeCell ref="V57:V59"/>
    <mergeCell ref="T54:T56"/>
    <mergeCell ref="Q48:Q50"/>
    <mergeCell ref="R48:R50"/>
    <mergeCell ref="S48:S50"/>
    <mergeCell ref="T48:T50"/>
    <mergeCell ref="U48:U50"/>
    <mergeCell ref="W48:W50"/>
    <mergeCell ref="S72:S74"/>
    <mergeCell ref="W60:W62"/>
    <mergeCell ref="Q51:Q53"/>
    <mergeCell ref="R51:R53"/>
    <mergeCell ref="Q54:Q56"/>
    <mergeCell ref="U60:U62"/>
    <mergeCell ref="Q63:Q65"/>
    <mergeCell ref="T63:T65"/>
    <mergeCell ref="S63:S65"/>
    <mergeCell ref="U69:U71"/>
    <mergeCell ref="V75:V77"/>
    <mergeCell ref="T123:T125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F14:F16"/>
    <mergeCell ref="V24:V26"/>
    <mergeCell ref="V27:V29"/>
    <mergeCell ref="Q27:Q29"/>
    <mergeCell ref="A10:X10"/>
    <mergeCell ref="Q30:Q32"/>
    <mergeCell ref="W27:W29"/>
    <mergeCell ref="W30:W32"/>
    <mergeCell ref="V39:V41"/>
    <mergeCell ref="T30:T32"/>
    <mergeCell ref="S30:S32"/>
    <mergeCell ref="V45:V47"/>
    <mergeCell ref="W45:W47"/>
    <mergeCell ref="X60:X62"/>
    <mergeCell ref="X36:X38"/>
    <mergeCell ref="D30:D32"/>
    <mergeCell ref="V51:V53"/>
    <mergeCell ref="X21:X23"/>
    <mergeCell ref="O14:O16"/>
    <mergeCell ref="R15:X15"/>
    <mergeCell ref="T27:T29"/>
    <mergeCell ref="X57:X59"/>
    <mergeCell ref="T21:T23"/>
    <mergeCell ref="R27:R29"/>
    <mergeCell ref="R24:R26"/>
    <mergeCell ref="R21:R23"/>
    <mergeCell ref="S24:S26"/>
    <mergeCell ref="W36:W38"/>
    <mergeCell ref="C13:D14"/>
    <mergeCell ref="C45:C47"/>
    <mergeCell ref="V48:V50"/>
    <mergeCell ref="C15:C16"/>
    <mergeCell ref="C21:C23"/>
    <mergeCell ref="E57:E59"/>
    <mergeCell ref="G54:G56"/>
    <mergeCell ref="D51:D53"/>
    <mergeCell ref="E33:E35"/>
    <mergeCell ref="H54:H56"/>
    <mergeCell ref="C57:C59"/>
    <mergeCell ref="M21:M23"/>
    <mergeCell ref="K21:K23"/>
    <mergeCell ref="P24:P26"/>
    <mergeCell ref="X45:X47"/>
    <mergeCell ref="O51:O53"/>
    <mergeCell ref="C48:C50"/>
    <mergeCell ref="D15:D16"/>
    <mergeCell ref="E13:E16"/>
    <mergeCell ref="O30:O32"/>
    <mergeCell ref="B45:B47"/>
    <mergeCell ref="F13:N13"/>
    <mergeCell ref="G21:G23"/>
    <mergeCell ref="O24:O26"/>
    <mergeCell ref="G14:N14"/>
    <mergeCell ref="B30:B32"/>
    <mergeCell ref="C30:C32"/>
    <mergeCell ref="O27:O29"/>
    <mergeCell ref="O13:X13"/>
    <mergeCell ref="B48:B50"/>
    <mergeCell ref="D48:D50"/>
    <mergeCell ref="E48:E50"/>
    <mergeCell ref="O48:O50"/>
    <mergeCell ref="P48:P50"/>
    <mergeCell ref="X48:X50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W33:W35"/>
    <mergeCell ref="A18:B18"/>
    <mergeCell ref="A20:B20"/>
    <mergeCell ref="A19:B19"/>
    <mergeCell ref="B21:B23"/>
    <mergeCell ref="P27:P29"/>
    <mergeCell ref="D27:D29"/>
    <mergeCell ref="P21:P23"/>
    <mergeCell ref="O54:O56"/>
    <mergeCell ref="P36:P38"/>
    <mergeCell ref="O36:O38"/>
    <mergeCell ref="C42:C44"/>
    <mergeCell ref="A51:A53"/>
    <mergeCell ref="O21:O23"/>
    <mergeCell ref="X54:X56"/>
    <mergeCell ref="A13:A16"/>
    <mergeCell ref="B13:B16"/>
    <mergeCell ref="T60:T62"/>
    <mergeCell ref="P51:P53"/>
    <mergeCell ref="P57:P59"/>
    <mergeCell ref="W51:W53"/>
    <mergeCell ref="S57:S59"/>
    <mergeCell ref="Q60:Q62"/>
    <mergeCell ref="S36:S38"/>
    <mergeCell ref="T36:T38"/>
    <mergeCell ref="V60:V62"/>
    <mergeCell ref="U36:U38"/>
    <mergeCell ref="V36:V38"/>
    <mergeCell ref="I54:I56"/>
    <mergeCell ref="F54:F56"/>
    <mergeCell ref="Q36:Q38"/>
    <mergeCell ref="R36:R38"/>
    <mergeCell ref="Q57:Q59"/>
    <mergeCell ref="P33:P35"/>
    <mergeCell ref="P60:P62"/>
    <mergeCell ref="R33:R35"/>
    <mergeCell ref="U24:U26"/>
    <mergeCell ref="S21:S23"/>
    <mergeCell ref="T24:T26"/>
    <mergeCell ref="L21:L23"/>
    <mergeCell ref="D45:D47"/>
    <mergeCell ref="X156:X158"/>
    <mergeCell ref="X30:X32"/>
    <mergeCell ref="X75:X77"/>
    <mergeCell ref="X78:X80"/>
    <mergeCell ref="R165:R167"/>
    <mergeCell ref="V165:V167"/>
    <mergeCell ref="U165:U167"/>
    <mergeCell ref="U132:U134"/>
    <mergeCell ref="U156:U158"/>
    <mergeCell ref="R4:X4"/>
    <mergeCell ref="V30:V32"/>
    <mergeCell ref="U30:U32"/>
    <mergeCell ref="V156:V158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U78:U80"/>
    <mergeCell ref="X159:X161"/>
    <mergeCell ref="X123:X125"/>
    <mergeCell ref="W165:W167"/>
    <mergeCell ref="W75:W77"/>
    <mergeCell ref="W132:W134"/>
    <mergeCell ref="V132:V134"/>
    <mergeCell ref="W156:W158"/>
    <mergeCell ref="X84:X86"/>
    <mergeCell ref="X168:X169"/>
    <mergeCell ref="U168:U169"/>
    <mergeCell ref="X162:X164"/>
    <mergeCell ref="W162:W164"/>
    <mergeCell ref="T162:T164"/>
    <mergeCell ref="X171:X173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59:W161"/>
    <mergeCell ref="X132:X134"/>
    <mergeCell ref="X189:X191"/>
    <mergeCell ref="X195:X197"/>
    <mergeCell ref="X183:X185"/>
    <mergeCell ref="W208:W210"/>
    <mergeCell ref="X192:X194"/>
    <mergeCell ref="W199:W201"/>
    <mergeCell ref="S174:S176"/>
    <mergeCell ref="T165:T167"/>
    <mergeCell ref="X180:X182"/>
    <mergeCell ref="X174:X176"/>
    <mergeCell ref="X177:X179"/>
    <mergeCell ref="W180:W182"/>
    <mergeCell ref="W177:W179"/>
    <mergeCell ref="W202:W204"/>
    <mergeCell ref="S189:S191"/>
    <mergeCell ref="V189:V191"/>
    <mergeCell ref="W189:W191"/>
    <mergeCell ref="X186:X188"/>
    <mergeCell ref="U171:U173"/>
    <mergeCell ref="S168:S169"/>
    <mergeCell ref="U174:U176"/>
    <mergeCell ref="V171:V173"/>
    <mergeCell ref="X165:X167"/>
    <mergeCell ref="X205:X207"/>
    <mergeCell ref="W195:W197"/>
    <mergeCell ref="V186:V188"/>
    <mergeCell ref="U177:U179"/>
    <mergeCell ref="U186:U188"/>
    <mergeCell ref="W171:W173"/>
    <mergeCell ref="W192:W194"/>
    <mergeCell ref="W174:W176"/>
    <mergeCell ref="U183:U185"/>
    <mergeCell ref="E177:E179"/>
    <mergeCell ref="O189:O191"/>
    <mergeCell ref="N165:N167"/>
    <mergeCell ref="M165:M167"/>
    <mergeCell ref="O208:O210"/>
    <mergeCell ref="D186:D188"/>
    <mergeCell ref="E186:E188"/>
    <mergeCell ref="E189:E191"/>
    <mergeCell ref="O180:O182"/>
    <mergeCell ref="M168:M169"/>
    <mergeCell ref="K168:K169"/>
    <mergeCell ref="J168:J169"/>
    <mergeCell ref="D168:D170"/>
    <mergeCell ref="E208:E210"/>
    <mergeCell ref="F168:F170"/>
    <mergeCell ref="O192:O194"/>
    <mergeCell ref="E192:E194"/>
    <mergeCell ref="I168:I170"/>
    <mergeCell ref="D171:D173"/>
    <mergeCell ref="D189:D191"/>
    <mergeCell ref="O174:O176"/>
    <mergeCell ref="E165:E167"/>
    <mergeCell ref="E171:E173"/>
    <mergeCell ref="E174:E176"/>
    <mergeCell ref="O171:O173"/>
    <mergeCell ref="O183:O185"/>
    <mergeCell ref="O177:O179"/>
    <mergeCell ref="O165:O167"/>
    <mergeCell ref="A336:A338"/>
    <mergeCell ref="B333:B335"/>
    <mergeCell ref="C291:C293"/>
    <mergeCell ref="A291:A293"/>
    <mergeCell ref="B291:B293"/>
    <mergeCell ref="G168:G170"/>
    <mergeCell ref="C168:C170"/>
    <mergeCell ref="A168:A170"/>
    <mergeCell ref="K165:K167"/>
    <mergeCell ref="J165:J167"/>
    <mergeCell ref="B240:B242"/>
    <mergeCell ref="A228:A230"/>
    <mergeCell ref="C189:C191"/>
    <mergeCell ref="C186:C188"/>
    <mergeCell ref="C174:C176"/>
    <mergeCell ref="C183:C185"/>
    <mergeCell ref="C177:C179"/>
    <mergeCell ref="D183:D185"/>
    <mergeCell ref="B186:B188"/>
    <mergeCell ref="A186:A188"/>
    <mergeCell ref="A195:A197"/>
    <mergeCell ref="A171:A173"/>
    <mergeCell ref="A192:A194"/>
    <mergeCell ref="B192:B194"/>
    <mergeCell ref="A234:A236"/>
    <mergeCell ref="G165:G167"/>
    <mergeCell ref="H168:H170"/>
    <mergeCell ref="E168:E170"/>
    <mergeCell ref="F165:F167"/>
    <mergeCell ref="E211:E213"/>
    <mergeCell ref="A177:A179"/>
    <mergeCell ref="D180:D182"/>
    <mergeCell ref="A397:A398"/>
    <mergeCell ref="A342:A344"/>
    <mergeCell ref="A333:A335"/>
    <mergeCell ref="D408:D410"/>
    <mergeCell ref="B399:B401"/>
    <mergeCell ref="B397:B398"/>
    <mergeCell ref="B294:B296"/>
    <mergeCell ref="C294:C296"/>
    <mergeCell ref="D294:D296"/>
    <mergeCell ref="B352:B354"/>
    <mergeCell ref="C352:C354"/>
    <mergeCell ref="D352:D354"/>
    <mergeCell ref="B368:B370"/>
    <mergeCell ref="C368:C370"/>
    <mergeCell ref="D368:D370"/>
    <mergeCell ref="C399:C401"/>
    <mergeCell ref="B346:B348"/>
    <mergeCell ref="C346:C348"/>
    <mergeCell ref="D346:D348"/>
    <mergeCell ref="B300:B302"/>
    <mergeCell ref="C300:C302"/>
    <mergeCell ref="D300:D302"/>
    <mergeCell ref="B374:B376"/>
    <mergeCell ref="C374:C376"/>
    <mergeCell ref="D374:D376"/>
    <mergeCell ref="A330:A332"/>
    <mergeCell ref="D330:D332"/>
    <mergeCell ref="C330:C332"/>
    <mergeCell ref="B330:B332"/>
    <mergeCell ref="C333:C335"/>
    <mergeCell ref="B349:B351"/>
    <mergeCell ref="D399:D401"/>
    <mergeCell ref="C414:C416"/>
    <mergeCell ref="B408:B410"/>
    <mergeCell ref="C408:C410"/>
    <mergeCell ref="A414:B416"/>
    <mergeCell ref="A408:A410"/>
    <mergeCell ref="A411:B413"/>
    <mergeCell ref="C411:C413"/>
    <mergeCell ref="O342:O344"/>
    <mergeCell ref="L333:L335"/>
    <mergeCell ref="M333:M335"/>
    <mergeCell ref="I333:I335"/>
    <mergeCell ref="P342:P344"/>
    <mergeCell ref="O411:O413"/>
    <mergeCell ref="E397:E398"/>
    <mergeCell ref="D342:D344"/>
    <mergeCell ref="C336:C338"/>
    <mergeCell ref="B342:B344"/>
    <mergeCell ref="B336:B338"/>
    <mergeCell ref="C397:C398"/>
    <mergeCell ref="D336:D338"/>
    <mergeCell ref="E336:E338"/>
    <mergeCell ref="E342:E344"/>
    <mergeCell ref="D333:D335"/>
    <mergeCell ref="D397:D398"/>
    <mergeCell ref="N333:N335"/>
    <mergeCell ref="J397:J398"/>
    <mergeCell ref="O399:O401"/>
    <mergeCell ref="P399:P401"/>
    <mergeCell ref="O336:O338"/>
    <mergeCell ref="O333:O335"/>
    <mergeCell ref="P336:P338"/>
    <mergeCell ref="A400:A401"/>
    <mergeCell ref="E414:E416"/>
    <mergeCell ref="D411:D413"/>
    <mergeCell ref="D414:D416"/>
    <mergeCell ref="E411:E413"/>
    <mergeCell ref="E408:E410"/>
    <mergeCell ref="F397:F398"/>
    <mergeCell ref="E352:E354"/>
    <mergeCell ref="O352:O354"/>
    <mergeCell ref="P352:P354"/>
    <mergeCell ref="Q352:Q354"/>
    <mergeCell ref="R352:R354"/>
    <mergeCell ref="T414:T416"/>
    <mergeCell ref="S414:S416"/>
    <mergeCell ref="T411:T413"/>
    <mergeCell ref="S411:S413"/>
    <mergeCell ref="S408:S410"/>
    <mergeCell ref="P411:P413"/>
    <mergeCell ref="Q411:Q413"/>
    <mergeCell ref="O414:O416"/>
    <mergeCell ref="Q414:Q416"/>
    <mergeCell ref="R414:R416"/>
    <mergeCell ref="P414:P416"/>
    <mergeCell ref="T408:T410"/>
    <mergeCell ref="R408:R410"/>
    <mergeCell ref="H397:H398"/>
    <mergeCell ref="G397:G398"/>
    <mergeCell ref="I397:I398"/>
    <mergeCell ref="K397:K398"/>
    <mergeCell ref="N397:N398"/>
    <mergeCell ref="M397:M398"/>
    <mergeCell ref="T386:T388"/>
    <mergeCell ref="R411:R413"/>
    <mergeCell ref="O408:O410"/>
    <mergeCell ref="Q408:Q410"/>
    <mergeCell ref="P408:P410"/>
    <mergeCell ref="U414:U416"/>
    <mergeCell ref="U411:U413"/>
    <mergeCell ref="U408:U410"/>
    <mergeCell ref="V414:V416"/>
    <mergeCell ref="V411:V413"/>
    <mergeCell ref="V408:V410"/>
    <mergeCell ref="X411:X413"/>
    <mergeCell ref="W411:W413"/>
    <mergeCell ref="W342:W344"/>
    <mergeCell ref="W414:W416"/>
    <mergeCell ref="X414:X416"/>
    <mergeCell ref="X408:X410"/>
    <mergeCell ref="W408:W410"/>
    <mergeCell ref="V342:V344"/>
    <mergeCell ref="X342:X344"/>
    <mergeCell ref="W361:W363"/>
    <mergeCell ref="X361:X363"/>
    <mergeCell ref="P346:P348"/>
    <mergeCell ref="Q346:Q348"/>
    <mergeCell ref="R346:R348"/>
    <mergeCell ref="S346:S348"/>
    <mergeCell ref="T346:T348"/>
    <mergeCell ref="U346:U348"/>
    <mergeCell ref="V346:V348"/>
    <mergeCell ref="W346:W348"/>
    <mergeCell ref="X346:X348"/>
    <mergeCell ref="V352:V354"/>
    <mergeCell ref="W352:W354"/>
    <mergeCell ref="V399:V401"/>
    <mergeCell ref="W258:W260"/>
    <mergeCell ref="W237:W239"/>
    <mergeCell ref="X217:X219"/>
    <mergeCell ref="W217:W219"/>
    <mergeCell ref="W243:W245"/>
    <mergeCell ref="W255:W257"/>
    <mergeCell ref="W228:W230"/>
    <mergeCell ref="W263:W265"/>
    <mergeCell ref="W223:W225"/>
    <mergeCell ref="W291:W293"/>
    <mergeCell ref="X255:X257"/>
    <mergeCell ref="X235:X236"/>
    <mergeCell ref="X241:X242"/>
    <mergeCell ref="W249:W251"/>
    <mergeCell ref="W235:W236"/>
    <mergeCell ref="X246:X248"/>
    <mergeCell ref="W241:W242"/>
    <mergeCell ref="X249:X251"/>
    <mergeCell ref="W272:W274"/>
    <mergeCell ref="W278:W280"/>
    <mergeCell ref="X272:X274"/>
    <mergeCell ref="X285:X287"/>
    <mergeCell ref="X223:X225"/>
    <mergeCell ref="X231:X233"/>
    <mergeCell ref="X228:X230"/>
    <mergeCell ref="X291:X293"/>
    <mergeCell ref="X237:X239"/>
    <mergeCell ref="X258:X260"/>
    <mergeCell ref="X278:X280"/>
    <mergeCell ref="X220:X222"/>
    <mergeCell ref="U162:U164"/>
    <mergeCell ref="V78:V80"/>
    <mergeCell ref="T132:T134"/>
    <mergeCell ref="T156:T158"/>
    <mergeCell ref="S123:S125"/>
    <mergeCell ref="Q123:Q125"/>
    <mergeCell ref="T159:T161"/>
    <mergeCell ref="U123:U125"/>
    <mergeCell ref="V159:V161"/>
    <mergeCell ref="V123:V125"/>
    <mergeCell ref="Q75:Q77"/>
    <mergeCell ref="R132:R134"/>
    <mergeCell ref="R156:R158"/>
    <mergeCell ref="P162:P164"/>
    <mergeCell ref="P159:P161"/>
    <mergeCell ref="I123:I125"/>
    <mergeCell ref="W231:W233"/>
    <mergeCell ref="W220:W222"/>
    <mergeCell ref="W84:W86"/>
    <mergeCell ref="S84:S86"/>
    <mergeCell ref="R195:R197"/>
    <mergeCell ref="P189:P191"/>
    <mergeCell ref="V177:V179"/>
    <mergeCell ref="V183:V185"/>
    <mergeCell ref="T180:T182"/>
    <mergeCell ref="T186:T188"/>
    <mergeCell ref="Q183:Q185"/>
    <mergeCell ref="S183:S185"/>
    <mergeCell ref="T183:T185"/>
    <mergeCell ref="W183:W185"/>
    <mergeCell ref="W186:W188"/>
    <mergeCell ref="W168:W169"/>
    <mergeCell ref="O33:O35"/>
    <mergeCell ref="B57:B59"/>
    <mergeCell ref="E66:E68"/>
    <mergeCell ref="O57:O59"/>
    <mergeCell ref="O60:O62"/>
    <mergeCell ref="P63:P65"/>
    <mergeCell ref="Q69:Q71"/>
    <mergeCell ref="K54:K56"/>
    <mergeCell ref="D60:D62"/>
    <mergeCell ref="P123:P125"/>
    <mergeCell ref="P132:P134"/>
    <mergeCell ref="R75:R77"/>
    <mergeCell ref="U75:U77"/>
    <mergeCell ref="T75:T77"/>
    <mergeCell ref="Q132:Q134"/>
    <mergeCell ref="R123:R125"/>
    <mergeCell ref="V72:V74"/>
    <mergeCell ref="P75:P77"/>
    <mergeCell ref="P72:P74"/>
    <mergeCell ref="T72:T74"/>
    <mergeCell ref="S69:S71"/>
    <mergeCell ref="S66:S68"/>
    <mergeCell ref="O72:O74"/>
    <mergeCell ref="E45:E47"/>
    <mergeCell ref="O45:O47"/>
    <mergeCell ref="P45:P47"/>
    <mergeCell ref="Q45:Q47"/>
    <mergeCell ref="R45:R47"/>
    <mergeCell ref="S45:S47"/>
    <mergeCell ref="T45:T47"/>
    <mergeCell ref="U45:U47"/>
    <mergeCell ref="D111:D113"/>
    <mergeCell ref="A66:A68"/>
    <mergeCell ref="A57:A65"/>
    <mergeCell ref="A39:A41"/>
    <mergeCell ref="A33:A35"/>
    <mergeCell ref="C159:C161"/>
    <mergeCell ref="B69:B71"/>
    <mergeCell ref="C69:C71"/>
    <mergeCell ref="C162:C164"/>
    <mergeCell ref="A162:B164"/>
    <mergeCell ref="B81:B83"/>
    <mergeCell ref="A123:A125"/>
    <mergeCell ref="E72:E74"/>
    <mergeCell ref="C66:C68"/>
    <mergeCell ref="C60:C62"/>
    <mergeCell ref="B66:B68"/>
    <mergeCell ref="C51:C53"/>
    <mergeCell ref="B60:B62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36:B38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E78:E80"/>
    <mergeCell ref="C78:C80"/>
    <mergeCell ref="O162:O164"/>
    <mergeCell ref="O156:O158"/>
    <mergeCell ref="H165:H167"/>
    <mergeCell ref="I165:I167"/>
    <mergeCell ref="D78:D80"/>
    <mergeCell ref="O132:O134"/>
    <mergeCell ref="E132:E134"/>
    <mergeCell ref="M123:M125"/>
    <mergeCell ref="L123:L125"/>
    <mergeCell ref="M162:M164"/>
    <mergeCell ref="K162:K164"/>
    <mergeCell ref="J162:J164"/>
    <mergeCell ref="E102:E104"/>
    <mergeCell ref="F162:F164"/>
    <mergeCell ref="G123:G125"/>
    <mergeCell ref="F123:F125"/>
    <mergeCell ref="D162:D164"/>
    <mergeCell ref="G162:G164"/>
    <mergeCell ref="I162:I164"/>
    <mergeCell ref="H162:H164"/>
    <mergeCell ref="O123:O125"/>
    <mergeCell ref="O81:O83"/>
    <mergeCell ref="K123:K125"/>
    <mergeCell ref="J123:J125"/>
    <mergeCell ref="O84:O86"/>
    <mergeCell ref="E111:E113"/>
    <mergeCell ref="O78:O80"/>
    <mergeCell ref="D150:D152"/>
    <mergeCell ref="O129:O131"/>
    <mergeCell ref="O138:O140"/>
    <mergeCell ref="C75:C77"/>
    <mergeCell ref="B99:B101"/>
    <mergeCell ref="B87:B89"/>
    <mergeCell ref="C102:C104"/>
    <mergeCell ref="D102:D104"/>
    <mergeCell ref="B93:B95"/>
    <mergeCell ref="D108:D110"/>
    <mergeCell ref="C165:C167"/>
    <mergeCell ref="E162:E164"/>
    <mergeCell ref="D159:D161"/>
    <mergeCell ref="E159:E161"/>
    <mergeCell ref="N168:N169"/>
    <mergeCell ref="E81:E83"/>
    <mergeCell ref="N123:N125"/>
    <mergeCell ref="H123:H125"/>
    <mergeCell ref="E123:E125"/>
    <mergeCell ref="L165:L167"/>
    <mergeCell ref="N162:N164"/>
    <mergeCell ref="B129:B131"/>
    <mergeCell ref="C129:C131"/>
    <mergeCell ref="D129:D131"/>
    <mergeCell ref="E129:E131"/>
    <mergeCell ref="B138:B140"/>
    <mergeCell ref="C138:C140"/>
    <mergeCell ref="D138:D140"/>
    <mergeCell ref="E138:E140"/>
    <mergeCell ref="B144:B146"/>
    <mergeCell ref="C144:C146"/>
    <mergeCell ref="D144:D146"/>
    <mergeCell ref="E144:E146"/>
    <mergeCell ref="B150:B152"/>
    <mergeCell ref="C150:C152"/>
    <mergeCell ref="B180:B182"/>
    <mergeCell ref="B183:B185"/>
    <mergeCell ref="C171:C173"/>
    <mergeCell ref="B174:B176"/>
    <mergeCell ref="A174:A176"/>
    <mergeCell ref="A159:B161"/>
    <mergeCell ref="A156:A158"/>
    <mergeCell ref="B84:B86"/>
    <mergeCell ref="C84:C86"/>
    <mergeCell ref="D84:D86"/>
    <mergeCell ref="E84:E86"/>
    <mergeCell ref="D81:D83"/>
    <mergeCell ref="C81:C83"/>
    <mergeCell ref="B123:B125"/>
    <mergeCell ref="C123:C125"/>
    <mergeCell ref="D123:D125"/>
    <mergeCell ref="B156:B158"/>
    <mergeCell ref="E156:E158"/>
    <mergeCell ref="B90:B92"/>
    <mergeCell ref="C90:C92"/>
    <mergeCell ref="D90:D92"/>
    <mergeCell ref="D132:D134"/>
    <mergeCell ref="A132:A134"/>
    <mergeCell ref="E87:E89"/>
    <mergeCell ref="D156:D158"/>
    <mergeCell ref="C132:C134"/>
    <mergeCell ref="C156:C158"/>
    <mergeCell ref="B96:B98"/>
    <mergeCell ref="C96:C98"/>
    <mergeCell ref="D96:D98"/>
    <mergeCell ref="E96:E98"/>
    <mergeCell ref="D174:D176"/>
    <mergeCell ref="E223:E225"/>
    <mergeCell ref="D217:D219"/>
    <mergeCell ref="E220:E222"/>
    <mergeCell ref="E249:E251"/>
    <mergeCell ref="B168:B170"/>
    <mergeCell ref="A165:B167"/>
    <mergeCell ref="D165:D167"/>
    <mergeCell ref="E183:E185"/>
    <mergeCell ref="E195:E197"/>
    <mergeCell ref="B234:B236"/>
    <mergeCell ref="B228:B230"/>
    <mergeCell ref="C211:C213"/>
    <mergeCell ref="B171:B173"/>
    <mergeCell ref="C180:C182"/>
    <mergeCell ref="D177:D179"/>
    <mergeCell ref="E180:E182"/>
    <mergeCell ref="E228:E230"/>
    <mergeCell ref="C195:C197"/>
    <mergeCell ref="C192:C194"/>
    <mergeCell ref="D192:D194"/>
    <mergeCell ref="B214:B216"/>
    <mergeCell ref="C214:C216"/>
    <mergeCell ref="B195:B197"/>
    <mergeCell ref="B189:B191"/>
    <mergeCell ref="D214:D216"/>
    <mergeCell ref="E214:E216"/>
    <mergeCell ref="E202:E204"/>
    <mergeCell ref="B208:B210"/>
    <mergeCell ref="D211:D213"/>
    <mergeCell ref="A183:A185"/>
    <mergeCell ref="B237:B239"/>
    <mergeCell ref="A180:A182"/>
    <mergeCell ref="D249:D251"/>
    <mergeCell ref="B269:B271"/>
    <mergeCell ref="C269:C271"/>
    <mergeCell ref="B252:B254"/>
    <mergeCell ref="C252:C254"/>
    <mergeCell ref="B177:B179"/>
    <mergeCell ref="A211:A213"/>
    <mergeCell ref="B211:B213"/>
    <mergeCell ref="D195:D197"/>
    <mergeCell ref="K228:K230"/>
    <mergeCell ref="D237:D239"/>
    <mergeCell ref="C266:C268"/>
    <mergeCell ref="D288:D290"/>
    <mergeCell ref="B217:B219"/>
    <mergeCell ref="A217:A219"/>
    <mergeCell ref="C258:C260"/>
    <mergeCell ref="C243:C245"/>
    <mergeCell ref="A258:B260"/>
    <mergeCell ref="A220:A222"/>
    <mergeCell ref="A223:B225"/>
    <mergeCell ref="B220:B222"/>
    <mergeCell ref="A226:B226"/>
    <mergeCell ref="A231:A233"/>
    <mergeCell ref="C220:C222"/>
    <mergeCell ref="C237:C239"/>
    <mergeCell ref="C234:C236"/>
    <mergeCell ref="C228:C230"/>
    <mergeCell ref="D243:D245"/>
    <mergeCell ref="E252:E254"/>
    <mergeCell ref="C223:C225"/>
    <mergeCell ref="D223:D225"/>
    <mergeCell ref="D220:D222"/>
    <mergeCell ref="P195:P197"/>
    <mergeCell ref="E278:E280"/>
    <mergeCell ref="O278:O280"/>
    <mergeCell ref="J263:J265"/>
    <mergeCell ref="P202:P204"/>
    <mergeCell ref="E258:E260"/>
    <mergeCell ref="P217:P219"/>
    <mergeCell ref="P223:P225"/>
    <mergeCell ref="O235:O236"/>
    <mergeCell ref="P235:P236"/>
    <mergeCell ref="O220:O222"/>
    <mergeCell ref="N228:N230"/>
    <mergeCell ref="J228:J230"/>
    <mergeCell ref="O217:O219"/>
    <mergeCell ref="D263:D265"/>
    <mergeCell ref="D258:D260"/>
    <mergeCell ref="D234:D236"/>
    <mergeCell ref="D266:D268"/>
    <mergeCell ref="D246:D248"/>
    <mergeCell ref="E243:E245"/>
    <mergeCell ref="E263:E265"/>
    <mergeCell ref="E234:E236"/>
    <mergeCell ref="P263:P265"/>
    <mergeCell ref="O263:O265"/>
    <mergeCell ref="M263:M265"/>
    <mergeCell ref="N263:N265"/>
    <mergeCell ref="F263:F265"/>
    <mergeCell ref="P243:P245"/>
    <mergeCell ref="P255:P257"/>
    <mergeCell ref="D240:D242"/>
    <mergeCell ref="E240:E242"/>
    <mergeCell ref="D272:D274"/>
    <mergeCell ref="M228:M230"/>
    <mergeCell ref="P266:P268"/>
    <mergeCell ref="P272:P274"/>
    <mergeCell ref="O258:O260"/>
    <mergeCell ref="O231:O233"/>
    <mergeCell ref="O237:O239"/>
    <mergeCell ref="B263:B265"/>
    <mergeCell ref="C285:C287"/>
    <mergeCell ref="D285:D287"/>
    <mergeCell ref="E285:E287"/>
    <mergeCell ref="P285:P287"/>
    <mergeCell ref="P249:P251"/>
    <mergeCell ref="E246:E248"/>
    <mergeCell ref="O246:O248"/>
    <mergeCell ref="C246:C248"/>
    <mergeCell ref="B278:B280"/>
    <mergeCell ref="B285:B287"/>
    <mergeCell ref="B243:B245"/>
    <mergeCell ref="B231:B233"/>
    <mergeCell ref="C240:C242"/>
    <mergeCell ref="A261:B261"/>
    <mergeCell ref="A255:A257"/>
    <mergeCell ref="B255:B257"/>
    <mergeCell ref="F228:F230"/>
    <mergeCell ref="O228:O230"/>
    <mergeCell ref="A272:A274"/>
    <mergeCell ref="A263:A265"/>
    <mergeCell ref="C263:C265"/>
    <mergeCell ref="C231:C233"/>
    <mergeCell ref="A237:A239"/>
    <mergeCell ref="G228:G230"/>
    <mergeCell ref="I228:I230"/>
    <mergeCell ref="R288:R290"/>
    <mergeCell ref="E291:E293"/>
    <mergeCell ref="B303:B305"/>
    <mergeCell ref="B282:B284"/>
    <mergeCell ref="B288:B290"/>
    <mergeCell ref="B297:B299"/>
    <mergeCell ref="B312:B314"/>
    <mergeCell ref="A278:A280"/>
    <mergeCell ref="E300:E302"/>
    <mergeCell ref="O300:O302"/>
    <mergeCell ref="P300:P302"/>
    <mergeCell ref="E294:E296"/>
    <mergeCell ref="O294:O296"/>
    <mergeCell ref="P294:P296"/>
    <mergeCell ref="P291:P293"/>
    <mergeCell ref="O241:O242"/>
    <mergeCell ref="P231:P233"/>
    <mergeCell ref="O272:O274"/>
    <mergeCell ref="P237:P239"/>
    <mergeCell ref="B246:B248"/>
    <mergeCell ref="A262:B262"/>
    <mergeCell ref="A243:A245"/>
    <mergeCell ref="A249:A251"/>
    <mergeCell ref="A246:A248"/>
    <mergeCell ref="B272:B274"/>
    <mergeCell ref="C272:C274"/>
    <mergeCell ref="C255:C257"/>
    <mergeCell ref="D255:D257"/>
    <mergeCell ref="E272:E274"/>
    <mergeCell ref="E255:E257"/>
    <mergeCell ref="D252:D254"/>
    <mergeCell ref="B266:B268"/>
    <mergeCell ref="S275:S277"/>
    <mergeCell ref="Q285:Q287"/>
    <mergeCell ref="R285:R287"/>
    <mergeCell ref="R278:R280"/>
    <mergeCell ref="U263:U265"/>
    <mergeCell ref="U258:U260"/>
    <mergeCell ref="U255:U257"/>
    <mergeCell ref="Q330:Q332"/>
    <mergeCell ref="R315:R317"/>
    <mergeCell ref="S315:S317"/>
    <mergeCell ref="R263:R265"/>
    <mergeCell ref="Q315:Q317"/>
    <mergeCell ref="R255:R257"/>
    <mergeCell ref="S266:S268"/>
    <mergeCell ref="S285:S287"/>
    <mergeCell ref="B306:B308"/>
    <mergeCell ref="C306:C308"/>
    <mergeCell ref="D306:D308"/>
    <mergeCell ref="E306:E308"/>
    <mergeCell ref="O306:O308"/>
    <mergeCell ref="C288:C290"/>
    <mergeCell ref="C282:C284"/>
    <mergeCell ref="D282:D284"/>
    <mergeCell ref="E282:E284"/>
    <mergeCell ref="D278:D280"/>
    <mergeCell ref="O297:O299"/>
    <mergeCell ref="Q294:Q296"/>
    <mergeCell ref="R294:R296"/>
    <mergeCell ref="O285:O287"/>
    <mergeCell ref="D269:D271"/>
    <mergeCell ref="E269:E271"/>
    <mergeCell ref="Q288:Q290"/>
    <mergeCell ref="X386:X388"/>
    <mergeCell ref="S361:S363"/>
    <mergeCell ref="R374:R375"/>
    <mergeCell ref="X383:X385"/>
    <mergeCell ref="R371:R373"/>
    <mergeCell ref="X374:X376"/>
    <mergeCell ref="X371:X373"/>
    <mergeCell ref="X377:X379"/>
    <mergeCell ref="U371:U373"/>
    <mergeCell ref="W383:W385"/>
    <mergeCell ref="W377:W379"/>
    <mergeCell ref="U383:U385"/>
    <mergeCell ref="V383:V385"/>
    <mergeCell ref="S235:S236"/>
    <mergeCell ref="T235:T236"/>
    <mergeCell ref="T231:T233"/>
    <mergeCell ref="U228:U230"/>
    <mergeCell ref="V263:V265"/>
    <mergeCell ref="X288:X290"/>
    <mergeCell ref="W266:W268"/>
    <mergeCell ref="U361:U363"/>
    <mergeCell ref="V361:V363"/>
    <mergeCell ref="T371:T373"/>
    <mergeCell ref="W306:W308"/>
    <mergeCell ref="V228:V230"/>
    <mergeCell ref="R266:R268"/>
    <mergeCell ref="X365:X367"/>
    <mergeCell ref="S355:S357"/>
    <mergeCell ref="T355:T357"/>
    <mergeCell ref="U355:U357"/>
    <mergeCell ref="U249:U251"/>
    <mergeCell ref="S243:S245"/>
    <mergeCell ref="W39:W41"/>
    <mergeCell ref="X39:X41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7:T59"/>
    <mergeCell ref="U63:U65"/>
    <mergeCell ref="P66:P68"/>
    <mergeCell ref="O66:O68"/>
    <mergeCell ref="O39:O41"/>
    <mergeCell ref="P39:P41"/>
    <mergeCell ref="Q39:Q41"/>
    <mergeCell ref="R39:R41"/>
    <mergeCell ref="R57:R59"/>
    <mergeCell ref="R60:R62"/>
    <mergeCell ref="N54:N56"/>
    <mergeCell ref="E63:E65"/>
    <mergeCell ref="S278:S280"/>
    <mergeCell ref="O269:O271"/>
    <mergeCell ref="P269:P271"/>
    <mergeCell ref="O275:O277"/>
    <mergeCell ref="P275:P277"/>
    <mergeCell ref="X306:X308"/>
    <mergeCell ref="T275:T277"/>
    <mergeCell ref="R358:R360"/>
    <mergeCell ref="U374:U376"/>
    <mergeCell ref="V374:V376"/>
    <mergeCell ref="X358:X360"/>
    <mergeCell ref="S358:S360"/>
    <mergeCell ref="T358:T360"/>
    <mergeCell ref="U358:U360"/>
    <mergeCell ref="V358:V360"/>
    <mergeCell ref="W358:W360"/>
    <mergeCell ref="D57:D59"/>
    <mergeCell ref="D63:D65"/>
    <mergeCell ref="S255:S257"/>
    <mergeCell ref="T255:T257"/>
    <mergeCell ref="U285:U287"/>
    <mergeCell ref="Q263:Q265"/>
    <mergeCell ref="Q266:Q268"/>
    <mergeCell ref="T266:T268"/>
    <mergeCell ref="U272:U274"/>
    <mergeCell ref="Q269:Q271"/>
    <mergeCell ref="T263:T265"/>
    <mergeCell ref="T278:T280"/>
    <mergeCell ref="T333:T335"/>
    <mergeCell ref="U333:U335"/>
    <mergeCell ref="Q333:Q335"/>
    <mergeCell ref="R333:R335"/>
    <mergeCell ref="S258:S260"/>
    <mergeCell ref="T223:T225"/>
    <mergeCell ref="T243:T245"/>
    <mergeCell ref="R235:R236"/>
    <mergeCell ref="R243:R245"/>
    <mergeCell ref="V195:V197"/>
    <mergeCell ref="V192:V194"/>
    <mergeCell ref="T69:T71"/>
    <mergeCell ref="V69:V71"/>
    <mergeCell ref="W269:W271"/>
    <mergeCell ref="X269:X271"/>
    <mergeCell ref="Q275:Q277"/>
    <mergeCell ref="X336:X338"/>
    <mergeCell ref="T342:T344"/>
    <mergeCell ref="F333:F335"/>
    <mergeCell ref="H333:H335"/>
    <mergeCell ref="J333:J335"/>
    <mergeCell ref="K333:K335"/>
    <mergeCell ref="G333:G335"/>
    <mergeCell ref="V333:V335"/>
    <mergeCell ref="Q336:Q338"/>
    <mergeCell ref="R336:R338"/>
    <mergeCell ref="V336:V338"/>
    <mergeCell ref="W336:W338"/>
    <mergeCell ref="U336:U338"/>
    <mergeCell ref="U342:U344"/>
    <mergeCell ref="Q342:Q344"/>
    <mergeCell ref="S342:S344"/>
    <mergeCell ref="R342:R344"/>
    <mergeCell ref="W333:W335"/>
    <mergeCell ref="S272:S274"/>
    <mergeCell ref="T291:T293"/>
    <mergeCell ref="U266:U268"/>
    <mergeCell ref="V252:V254"/>
    <mergeCell ref="V255:V257"/>
    <mergeCell ref="U241:U242"/>
    <mergeCell ref="U243:U245"/>
    <mergeCell ref="R241:R242"/>
    <mergeCell ref="O205:O207"/>
    <mergeCell ref="V243:V245"/>
    <mergeCell ref="S263:S265"/>
    <mergeCell ref="V174:V176"/>
    <mergeCell ref="T174:T176"/>
    <mergeCell ref="U159:U161"/>
    <mergeCell ref="T171:T173"/>
    <mergeCell ref="T168:T169"/>
    <mergeCell ref="V249:V251"/>
    <mergeCell ref="Q249:Q251"/>
    <mergeCell ref="V258:V260"/>
    <mergeCell ref="U195:U197"/>
    <mergeCell ref="T195:T197"/>
    <mergeCell ref="Q180:Q182"/>
    <mergeCell ref="T189:T191"/>
    <mergeCell ref="U189:U191"/>
    <mergeCell ref="T177:T179"/>
    <mergeCell ref="T192:T194"/>
    <mergeCell ref="V180:V182"/>
    <mergeCell ref="S162:S164"/>
    <mergeCell ref="V162:V164"/>
    <mergeCell ref="Q177:Q179"/>
    <mergeCell ref="R177:R179"/>
    <mergeCell ref="Q252:Q254"/>
    <mergeCell ref="R252:R254"/>
    <mergeCell ref="U252:U254"/>
    <mergeCell ref="U231:U233"/>
    <mergeCell ref="T228:T230"/>
    <mergeCell ref="U235:U236"/>
    <mergeCell ref="V231:V233"/>
    <mergeCell ref="V223:V225"/>
    <mergeCell ref="T241:T242"/>
    <mergeCell ref="U208:U210"/>
    <mergeCell ref="U180:U182"/>
    <mergeCell ref="R249:R251"/>
    <mergeCell ref="S249:S251"/>
    <mergeCell ref="X309:X311"/>
    <mergeCell ref="C303:C305"/>
    <mergeCell ref="D303:D305"/>
    <mergeCell ref="E303:E305"/>
    <mergeCell ref="O303:O305"/>
    <mergeCell ref="P303:P305"/>
    <mergeCell ref="Q303:Q305"/>
    <mergeCell ref="R303:R305"/>
    <mergeCell ref="S303:S305"/>
    <mergeCell ref="T303:T305"/>
    <mergeCell ref="U303:U305"/>
    <mergeCell ref="V303:V305"/>
    <mergeCell ref="W303:W305"/>
    <mergeCell ref="X303:X305"/>
    <mergeCell ref="V266:V268"/>
    <mergeCell ref="E266:E268"/>
    <mergeCell ref="O266:O268"/>
    <mergeCell ref="V269:V271"/>
    <mergeCell ref="V272:V274"/>
    <mergeCell ref="V278:V280"/>
    <mergeCell ref="R275:R277"/>
    <mergeCell ref="V288:V290"/>
    <mergeCell ref="R269:R271"/>
    <mergeCell ref="P246:P248"/>
    <mergeCell ref="B275:B277"/>
    <mergeCell ref="C275:C277"/>
    <mergeCell ref="D275:D277"/>
    <mergeCell ref="E275:E277"/>
    <mergeCell ref="B205:B207"/>
    <mergeCell ref="E205:E207"/>
    <mergeCell ref="P205:P207"/>
    <mergeCell ref="Q205:Q207"/>
    <mergeCell ref="R205:R207"/>
    <mergeCell ref="S205:S207"/>
    <mergeCell ref="T205:T207"/>
    <mergeCell ref="U205:U207"/>
    <mergeCell ref="V205:V207"/>
    <mergeCell ref="W205:W207"/>
    <mergeCell ref="V235:V236"/>
    <mergeCell ref="S241:S242"/>
    <mergeCell ref="V241:V242"/>
    <mergeCell ref="Q235:Q236"/>
    <mergeCell ref="P214:P216"/>
    <mergeCell ref="Q214:Q216"/>
    <mergeCell ref="R214:R216"/>
    <mergeCell ref="R217:R219"/>
    <mergeCell ref="Q237:Q239"/>
    <mergeCell ref="U237:U239"/>
    <mergeCell ref="V237:V239"/>
    <mergeCell ref="U223:U225"/>
    <mergeCell ref="T220:T222"/>
    <mergeCell ref="U220:U222"/>
    <mergeCell ref="U217:U219"/>
    <mergeCell ref="S211:S213"/>
    <mergeCell ref="Q258:Q260"/>
    <mergeCell ref="X263:X265"/>
    <mergeCell ref="Q272:Q274"/>
    <mergeCell ref="P315:P317"/>
    <mergeCell ref="O249:O251"/>
    <mergeCell ref="V294:V296"/>
    <mergeCell ref="W294:W296"/>
    <mergeCell ref="T288:T290"/>
    <mergeCell ref="U282:U284"/>
    <mergeCell ref="E108:E110"/>
    <mergeCell ref="B309:B311"/>
    <mergeCell ref="C309:C311"/>
    <mergeCell ref="D309:D311"/>
    <mergeCell ref="E309:E311"/>
    <mergeCell ref="O309:O311"/>
    <mergeCell ref="P309:P311"/>
    <mergeCell ref="Q309:Q311"/>
    <mergeCell ref="R309:R311"/>
    <mergeCell ref="S309:S311"/>
    <mergeCell ref="T309:T311"/>
    <mergeCell ref="B120:B122"/>
    <mergeCell ref="C120:C122"/>
    <mergeCell ref="D120:D122"/>
    <mergeCell ref="E120:E122"/>
    <mergeCell ref="S269:S271"/>
    <mergeCell ref="T269:T271"/>
    <mergeCell ref="R272:R274"/>
    <mergeCell ref="T272:T274"/>
    <mergeCell ref="R246:R248"/>
    <mergeCell ref="S246:S248"/>
    <mergeCell ref="T246:T248"/>
    <mergeCell ref="T252:T254"/>
    <mergeCell ref="C312:C314"/>
    <mergeCell ref="D312:D314"/>
    <mergeCell ref="E312:E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X312:X314"/>
    <mergeCell ref="V330:V332"/>
    <mergeCell ref="T330:T332"/>
    <mergeCell ref="S330:S332"/>
    <mergeCell ref="U330:U332"/>
    <mergeCell ref="P321:P323"/>
    <mergeCell ref="Q321:Q323"/>
    <mergeCell ref="R321:R323"/>
    <mergeCell ref="S321:S323"/>
    <mergeCell ref="V321:V323"/>
    <mergeCell ref="V327:V329"/>
    <mergeCell ref="E315:E317"/>
    <mergeCell ref="O315:O317"/>
    <mergeCell ref="T327:T329"/>
    <mergeCell ref="U327:U329"/>
    <mergeCell ref="S327:S329"/>
    <mergeCell ref="U315:U317"/>
    <mergeCell ref="E324:E326"/>
    <mergeCell ref="O324:O326"/>
    <mergeCell ref="P324:P326"/>
    <mergeCell ref="B315:B317"/>
    <mergeCell ref="B324:B326"/>
    <mergeCell ref="T321:T323"/>
    <mergeCell ref="U321:U323"/>
    <mergeCell ref="W321:W323"/>
    <mergeCell ref="X321:X323"/>
    <mergeCell ref="C315:C317"/>
    <mergeCell ref="D315:D317"/>
    <mergeCell ref="T294:T296"/>
    <mergeCell ref="R223:R225"/>
    <mergeCell ref="R211:R213"/>
    <mergeCell ref="Q211:Q213"/>
    <mergeCell ref="H228:H230"/>
    <mergeCell ref="X330:X332"/>
    <mergeCell ref="P330:P332"/>
    <mergeCell ref="O330:O332"/>
    <mergeCell ref="E330:E332"/>
    <mergeCell ref="S214:S216"/>
    <mergeCell ref="T214:T216"/>
    <mergeCell ref="U214:U216"/>
    <mergeCell ref="V214:V216"/>
    <mergeCell ref="W214:W216"/>
    <mergeCell ref="X214:X216"/>
    <mergeCell ref="R228:R230"/>
    <mergeCell ref="R220:R222"/>
    <mergeCell ref="Q243:Q245"/>
    <mergeCell ref="V220:V222"/>
    <mergeCell ref="V217:V219"/>
    <mergeCell ref="T217:T219"/>
    <mergeCell ref="X252:X254"/>
    <mergeCell ref="X275:X277"/>
    <mergeCell ref="U246:U248"/>
    <mergeCell ref="V246:V248"/>
    <mergeCell ref="W246:W248"/>
    <mergeCell ref="R258:R260"/>
    <mergeCell ref="O214:O216"/>
    <mergeCell ref="W252:W254"/>
    <mergeCell ref="T249:T251"/>
    <mergeCell ref="X352:X354"/>
    <mergeCell ref="W368:W370"/>
    <mergeCell ref="X368:X370"/>
    <mergeCell ref="O368:O370"/>
    <mergeCell ref="O374:O375"/>
    <mergeCell ref="P374:P375"/>
    <mergeCell ref="X315:X317"/>
    <mergeCell ref="B318:B320"/>
    <mergeCell ref="C318:C320"/>
    <mergeCell ref="D318:D320"/>
    <mergeCell ref="E318:E320"/>
    <mergeCell ref="O318:O320"/>
    <mergeCell ref="P318:P320"/>
    <mergeCell ref="Q318:Q320"/>
    <mergeCell ref="R318:R320"/>
    <mergeCell ref="S318:S320"/>
    <mergeCell ref="T318:T320"/>
    <mergeCell ref="U318:U320"/>
    <mergeCell ref="V318:V320"/>
    <mergeCell ref="W318:W320"/>
    <mergeCell ref="X318:X320"/>
    <mergeCell ref="B321:B323"/>
    <mergeCell ref="C321:C323"/>
    <mergeCell ref="D321:D323"/>
    <mergeCell ref="E321:E323"/>
    <mergeCell ref="O321:O323"/>
    <mergeCell ref="X324:X326"/>
    <mergeCell ref="B327:B329"/>
    <mergeCell ref="C327:C329"/>
    <mergeCell ref="D327:D329"/>
    <mergeCell ref="E327:E329"/>
    <mergeCell ref="O327:O329"/>
    <mergeCell ref="P327:P329"/>
    <mergeCell ref="X327:X329"/>
    <mergeCell ref="Q327:Q329"/>
    <mergeCell ref="R327:R329"/>
    <mergeCell ref="O380:O382"/>
    <mergeCell ref="P380:P382"/>
    <mergeCell ref="Q380:Q382"/>
    <mergeCell ref="R380:R382"/>
    <mergeCell ref="S380:S382"/>
    <mergeCell ref="T380:T382"/>
    <mergeCell ref="U380:U382"/>
    <mergeCell ref="V380:V382"/>
    <mergeCell ref="W380:W382"/>
    <mergeCell ref="X380:X382"/>
    <mergeCell ref="B377:B379"/>
    <mergeCell ref="C377:C379"/>
    <mergeCell ref="E333:E335"/>
    <mergeCell ref="S333:S335"/>
    <mergeCell ref="B380:B382"/>
    <mergeCell ref="C380:C382"/>
    <mergeCell ref="D371:D373"/>
    <mergeCell ref="Q374:Q375"/>
    <mergeCell ref="E368:E370"/>
    <mergeCell ref="Q358:Q360"/>
    <mergeCell ref="E346:E348"/>
    <mergeCell ref="O365:O367"/>
    <mergeCell ref="D361:D363"/>
    <mergeCell ref="E361:E363"/>
    <mergeCell ref="C365:C367"/>
    <mergeCell ref="D365:D367"/>
    <mergeCell ref="E365:E367"/>
    <mergeCell ref="E374:E376"/>
    <mergeCell ref="D377:D379"/>
    <mergeCell ref="E377:E379"/>
    <mergeCell ref="O377:O379"/>
    <mergeCell ref="P377:P379"/>
    <mergeCell ref="Q377:Q379"/>
    <mergeCell ref="R377:R379"/>
    <mergeCell ref="V355:V357"/>
    <mergeCell ref="W355:W357"/>
    <mergeCell ref="D380:D382"/>
    <mergeCell ref="E380:E382"/>
    <mergeCell ref="S374:S375"/>
    <mergeCell ref="T374:T375"/>
    <mergeCell ref="E389:E390"/>
    <mergeCell ref="F389:F390"/>
    <mergeCell ref="G389:G390"/>
    <mergeCell ref="H389:H390"/>
    <mergeCell ref="I389:I390"/>
    <mergeCell ref="J389:J390"/>
    <mergeCell ref="K389:K390"/>
    <mergeCell ref="M389:M390"/>
    <mergeCell ref="N389:N390"/>
    <mergeCell ref="B391:B393"/>
    <mergeCell ref="C391:C393"/>
    <mergeCell ref="D391:D393"/>
    <mergeCell ref="E391:E393"/>
    <mergeCell ref="O391:O393"/>
    <mergeCell ref="X333:X335"/>
    <mergeCell ref="P333:P335"/>
    <mergeCell ref="B365:B367"/>
    <mergeCell ref="E358:E360"/>
    <mergeCell ref="B371:B373"/>
    <mergeCell ref="B383:B385"/>
    <mergeCell ref="C383:C385"/>
    <mergeCell ref="D383:D385"/>
    <mergeCell ref="E383:E385"/>
    <mergeCell ref="O383:O385"/>
    <mergeCell ref="P383:P385"/>
    <mergeCell ref="Q383:Q385"/>
    <mergeCell ref="R383:R385"/>
    <mergeCell ref="S383:S385"/>
    <mergeCell ref="T383:T385"/>
    <mergeCell ref="T365:T367"/>
    <mergeCell ref="B361:B363"/>
    <mergeCell ref="C361:C363"/>
    <mergeCell ref="B339:B341"/>
    <mergeCell ref="C339:C341"/>
    <mergeCell ref="D339:D341"/>
    <mergeCell ref="E339:E341"/>
    <mergeCell ref="O339:O341"/>
    <mergeCell ref="P339:P341"/>
    <mergeCell ref="Q339:Q341"/>
    <mergeCell ref="R339:R341"/>
    <mergeCell ref="S339:S341"/>
    <mergeCell ref="T339:T341"/>
    <mergeCell ref="U339:U341"/>
    <mergeCell ref="V339:V341"/>
    <mergeCell ref="W339:W341"/>
    <mergeCell ref="X339:X341"/>
    <mergeCell ref="X391:X393"/>
    <mergeCell ref="B394:B396"/>
    <mergeCell ref="C394:C396"/>
    <mergeCell ref="D394:D396"/>
    <mergeCell ref="E394:E396"/>
    <mergeCell ref="O394:O396"/>
    <mergeCell ref="P394:P396"/>
    <mergeCell ref="Q394:Q396"/>
    <mergeCell ref="R394:R396"/>
    <mergeCell ref="S394:S396"/>
    <mergeCell ref="T394:T396"/>
    <mergeCell ref="U394:U396"/>
    <mergeCell ref="V394:V396"/>
    <mergeCell ref="W394:W396"/>
    <mergeCell ref="X394:X396"/>
    <mergeCell ref="B389:B390"/>
    <mergeCell ref="C389:C390"/>
    <mergeCell ref="D389:D390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3" manualBreakCount="13">
    <brk id="41" max="23" man="1"/>
    <brk id="76" max="23" man="1"/>
    <brk id="104" max="23" man="1"/>
    <brk id="134" max="23" man="1"/>
    <brk id="164" max="23" man="1"/>
    <brk id="194" max="23" man="1"/>
    <brk id="227" max="23" man="1"/>
    <brk id="254" max="23" man="1"/>
    <brk id="284" max="23" man="1"/>
    <brk id="312" max="23" man="1"/>
    <brk id="341" max="23" man="1"/>
    <brk id="369" max="23" man="1"/>
    <brk id="390" max="2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4.4" x14ac:dyDescent="0.3"/>
  <cols>
    <col min="1" max="1" width="26.44140625" customWidth="1"/>
    <col min="2" max="2" width="8.88671875" customWidth="1"/>
    <col min="4" max="4" width="16.6640625" customWidth="1"/>
    <col min="5" max="5" width="26.33203125" customWidth="1"/>
    <col min="6" max="6" width="15.33203125" customWidth="1"/>
    <col min="7" max="7" width="40.88671875" customWidth="1"/>
    <col min="8" max="8" width="11" customWidth="1"/>
  </cols>
  <sheetData>
    <row r="2" spans="1:9" ht="39" customHeight="1" x14ac:dyDescent="0.3">
      <c r="A2" s="239" t="s">
        <v>119</v>
      </c>
      <c r="B2" s="244">
        <v>2020</v>
      </c>
      <c r="C2" s="244">
        <v>2026</v>
      </c>
      <c r="D2" s="239" t="s">
        <v>115</v>
      </c>
      <c r="E2" s="146" t="s">
        <v>36</v>
      </c>
      <c r="F2" s="157">
        <f t="shared" ref="F2" si="0">F3+F4</f>
        <v>87250</v>
      </c>
      <c r="G2" s="145"/>
      <c r="H2" s="145"/>
      <c r="I2" s="145"/>
    </row>
    <row r="3" spans="1:9" ht="78.599999999999994" customHeight="1" x14ac:dyDescent="0.3">
      <c r="A3" s="240"/>
      <c r="B3" s="245"/>
      <c r="C3" s="245"/>
      <c r="D3" s="240"/>
      <c r="E3" s="146" t="s">
        <v>41</v>
      </c>
      <c r="F3" s="157">
        <v>87250</v>
      </c>
      <c r="G3" s="244" t="s">
        <v>103</v>
      </c>
      <c r="H3" s="244" t="s">
        <v>102</v>
      </c>
      <c r="I3" s="244">
        <v>7</v>
      </c>
    </row>
    <row r="4" spans="1:9" ht="48" customHeight="1" x14ac:dyDescent="0.3">
      <c r="A4" s="241"/>
      <c r="B4" s="246"/>
      <c r="C4" s="246"/>
      <c r="D4" s="241"/>
      <c r="E4" s="146" t="s">
        <v>42</v>
      </c>
      <c r="F4" s="157">
        <v>0</v>
      </c>
      <c r="G4" s="246"/>
      <c r="H4" s="246"/>
      <c r="I4" s="246"/>
    </row>
    <row r="5" spans="1:9" ht="32.4" customHeight="1" x14ac:dyDescent="0.3">
      <c r="A5" s="239" t="s">
        <v>62</v>
      </c>
      <c r="B5" s="244">
        <v>2020</v>
      </c>
      <c r="C5" s="244">
        <v>2026</v>
      </c>
      <c r="D5" s="239" t="s">
        <v>115</v>
      </c>
      <c r="E5" s="146" t="s">
        <v>36</v>
      </c>
      <c r="F5" s="157">
        <f t="shared" ref="F5" si="1">F6+F7</f>
        <v>4282791.66</v>
      </c>
      <c r="G5" s="244" t="s">
        <v>85</v>
      </c>
      <c r="H5" s="244" t="s">
        <v>84</v>
      </c>
      <c r="I5" s="244">
        <v>1</v>
      </c>
    </row>
    <row r="6" spans="1:9" ht="32.4" customHeight="1" x14ac:dyDescent="0.3">
      <c r="A6" s="240"/>
      <c r="B6" s="245"/>
      <c r="C6" s="245"/>
      <c r="D6" s="240"/>
      <c r="E6" s="146" t="s">
        <v>41</v>
      </c>
      <c r="F6" s="157">
        <v>4282791.66</v>
      </c>
      <c r="G6" s="245"/>
      <c r="H6" s="245"/>
      <c r="I6" s="245"/>
    </row>
    <row r="7" spans="1:9" ht="46.2" customHeight="1" x14ac:dyDescent="0.3">
      <c r="A7" s="241"/>
      <c r="B7" s="246"/>
      <c r="C7" s="246"/>
      <c r="D7" s="241"/>
      <c r="E7" s="146" t="s">
        <v>42</v>
      </c>
      <c r="F7" s="157">
        <v>0</v>
      </c>
      <c r="G7" s="246"/>
      <c r="H7" s="246"/>
      <c r="I7" s="246"/>
    </row>
    <row r="8" spans="1:9" ht="31.2" x14ac:dyDescent="0.3">
      <c r="A8" s="239" t="s">
        <v>64</v>
      </c>
      <c r="B8" s="244">
        <v>2020</v>
      </c>
      <c r="C8" s="244">
        <v>2026</v>
      </c>
      <c r="D8" s="239" t="s">
        <v>115</v>
      </c>
      <c r="E8" s="146" t="s">
        <v>36</v>
      </c>
      <c r="F8" s="157">
        <f t="shared" ref="F8" si="2">F9+F10</f>
        <v>8775445</v>
      </c>
      <c r="G8" s="273" t="s">
        <v>104</v>
      </c>
      <c r="H8" s="273" t="s">
        <v>84</v>
      </c>
      <c r="I8" s="247">
        <v>650</v>
      </c>
    </row>
    <row r="9" spans="1:9" ht="76.2" customHeight="1" x14ac:dyDescent="0.3">
      <c r="A9" s="293"/>
      <c r="B9" s="256"/>
      <c r="C9" s="256"/>
      <c r="D9" s="240"/>
      <c r="E9" s="146" t="s">
        <v>41</v>
      </c>
      <c r="F9" s="157">
        <v>8775445</v>
      </c>
      <c r="G9" s="303"/>
      <c r="H9" s="274"/>
      <c r="I9" s="248"/>
    </row>
    <row r="10" spans="1:9" ht="49.95" customHeight="1" x14ac:dyDescent="0.3">
      <c r="A10" s="294"/>
      <c r="B10" s="257"/>
      <c r="C10" s="257"/>
      <c r="D10" s="241"/>
      <c r="E10" s="146" t="s">
        <v>42</v>
      </c>
      <c r="F10" s="157">
        <v>0</v>
      </c>
      <c r="G10" s="304"/>
      <c r="H10" s="275"/>
      <c r="I10" s="249"/>
    </row>
    <row r="11" spans="1:9" ht="37.200000000000003" customHeight="1" x14ac:dyDescent="0.3">
      <c r="A11" s="239" t="s">
        <v>149</v>
      </c>
      <c r="B11" s="244">
        <v>2020</v>
      </c>
      <c r="C11" s="244">
        <v>2026</v>
      </c>
      <c r="D11" s="239" t="s">
        <v>115</v>
      </c>
      <c r="E11" s="146" t="s">
        <v>36</v>
      </c>
      <c r="F11" s="157">
        <f t="shared" ref="F11" si="3">F12+F13</f>
        <v>40827.519999999997</v>
      </c>
      <c r="G11" s="273" t="s">
        <v>150</v>
      </c>
      <c r="H11" s="273" t="s">
        <v>84</v>
      </c>
      <c r="I11" s="247"/>
    </row>
    <row r="12" spans="1:9" ht="65.400000000000006" customHeight="1" x14ac:dyDescent="0.3">
      <c r="A12" s="293"/>
      <c r="B12" s="256"/>
      <c r="C12" s="256"/>
      <c r="D12" s="240"/>
      <c r="E12" s="146" t="s">
        <v>41</v>
      </c>
      <c r="F12" s="157">
        <v>40827.519999999997</v>
      </c>
      <c r="G12" s="303"/>
      <c r="H12" s="274"/>
      <c r="I12" s="248"/>
    </row>
    <row r="13" spans="1:9" ht="52.95" customHeight="1" x14ac:dyDescent="0.3">
      <c r="A13" s="294"/>
      <c r="B13" s="257"/>
      <c r="C13" s="257"/>
      <c r="D13" s="241"/>
      <c r="E13" s="146" t="s">
        <v>42</v>
      </c>
      <c r="F13" s="157">
        <v>0</v>
      </c>
      <c r="G13" s="304"/>
      <c r="H13" s="275"/>
      <c r="I13" s="249"/>
    </row>
  </sheetData>
  <mergeCells count="28">
    <mergeCell ref="I11:I13"/>
    <mergeCell ref="A11:A13"/>
    <mergeCell ref="B11:B13"/>
    <mergeCell ref="C11:C13"/>
    <mergeCell ref="D11:D13"/>
    <mergeCell ref="G11:G13"/>
    <mergeCell ref="H11:H13"/>
    <mergeCell ref="I8:I10"/>
    <mergeCell ref="A8:A10"/>
    <mergeCell ref="B8:B10"/>
    <mergeCell ref="C8:C10"/>
    <mergeCell ref="D8:D10"/>
    <mergeCell ref="G8:G10"/>
    <mergeCell ref="H8:H10"/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2023-01-19T11:30:57Z</dcterms:modified>
</cp:coreProperties>
</file>