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1570" windowHeight="8085"/>
  </bookViews>
  <sheets>
    <sheet name="Лист1" sheetId="1" r:id="rId1"/>
    <sheet name="Лист2" sheetId="2" r:id="rId2"/>
    <sheet name="Лист3" sheetId="3" r:id="rId3"/>
  </sheets>
  <definedNames>
    <definedName name="_xlnm.Print_Area" localSheetId="0">Лист1!$A$1:$X$498</definedName>
  </definedNames>
  <calcPr calcId="124519" iterate="1"/>
</workbook>
</file>

<file path=xl/calcChain.xml><?xml version="1.0" encoding="utf-8"?>
<calcChain xmlns="http://schemas.openxmlformats.org/spreadsheetml/2006/main">
  <c r="M69" i="1"/>
  <c r="K343" l="1"/>
  <c r="G310"/>
  <c r="G309"/>
  <c r="N308"/>
  <c r="M308"/>
  <c r="L308"/>
  <c r="K308"/>
  <c r="J308"/>
  <c r="I308"/>
  <c r="G308" s="1"/>
  <c r="H308"/>
  <c r="N307"/>
  <c r="M307"/>
  <c r="L307"/>
  <c r="K307"/>
  <c r="J307"/>
  <c r="I307"/>
  <c r="G307" s="1"/>
  <c r="H307"/>
  <c r="N306"/>
  <c r="N305" s="1"/>
  <c r="M306"/>
  <c r="M305" s="1"/>
  <c r="L306"/>
  <c r="L305" s="1"/>
  <c r="K306"/>
  <c r="J306"/>
  <c r="I306"/>
  <c r="I305" s="1"/>
  <c r="H306"/>
  <c r="G306" s="1"/>
  <c r="K305"/>
  <c r="J305"/>
  <c r="H305" l="1"/>
  <c r="G305" s="1"/>
  <c r="K158"/>
  <c r="J153"/>
  <c r="K153"/>
  <c r="I163" l="1"/>
  <c r="J163"/>
  <c r="K163"/>
  <c r="M163"/>
  <c r="H163"/>
  <c r="I162"/>
  <c r="J162"/>
  <c r="K162"/>
  <c r="L162"/>
  <c r="M162"/>
  <c r="N162"/>
  <c r="H162"/>
  <c r="G169"/>
  <c r="G168"/>
  <c r="N167"/>
  <c r="M167"/>
  <c r="L167"/>
  <c r="K167"/>
  <c r="J167"/>
  <c r="I167"/>
  <c r="H167"/>
  <c r="I154"/>
  <c r="J154"/>
  <c r="K154"/>
  <c r="L154"/>
  <c r="M154"/>
  <c r="N154"/>
  <c r="H154"/>
  <c r="I153"/>
  <c r="L153"/>
  <c r="M153"/>
  <c r="N153"/>
  <c r="H153"/>
  <c r="G157"/>
  <c r="G156"/>
  <c r="N155"/>
  <c r="M155"/>
  <c r="L155"/>
  <c r="K155"/>
  <c r="J155"/>
  <c r="I155"/>
  <c r="H155"/>
  <c r="G155" l="1"/>
  <c r="G167"/>
  <c r="I22"/>
  <c r="J22"/>
  <c r="K22"/>
  <c r="L22"/>
  <c r="M22"/>
  <c r="N22"/>
  <c r="H22"/>
  <c r="G67"/>
  <c r="G66"/>
  <c r="N65"/>
  <c r="M65"/>
  <c r="L65"/>
  <c r="K65"/>
  <c r="J65"/>
  <c r="I65"/>
  <c r="H65"/>
  <c r="G65" l="1"/>
  <c r="I131"/>
  <c r="J131"/>
  <c r="K131"/>
  <c r="L131"/>
  <c r="M131"/>
  <c r="N131"/>
  <c r="J175"/>
  <c r="J174"/>
  <c r="L481" l="1"/>
  <c r="M481"/>
  <c r="L479"/>
  <c r="M479"/>
  <c r="N479"/>
  <c r="K469"/>
  <c r="L469"/>
  <c r="M469"/>
  <c r="K481"/>
  <c r="K479"/>
  <c r="K480"/>
  <c r="L480"/>
  <c r="M480"/>
  <c r="N480"/>
  <c r="N478" s="1"/>
  <c r="K387"/>
  <c r="L387"/>
  <c r="M387"/>
  <c r="I360"/>
  <c r="J360"/>
  <c r="K360"/>
  <c r="L360"/>
  <c r="M360"/>
  <c r="N360"/>
  <c r="H360"/>
  <c r="I359"/>
  <c r="J359"/>
  <c r="K359"/>
  <c r="L359"/>
  <c r="M359"/>
  <c r="N359"/>
  <c r="H359"/>
  <c r="G372"/>
  <c r="G370" s="1"/>
  <c r="G371"/>
  <c r="N370"/>
  <c r="M370"/>
  <c r="L370"/>
  <c r="K370"/>
  <c r="J370"/>
  <c r="I370"/>
  <c r="H370"/>
  <c r="K228"/>
  <c r="L228"/>
  <c r="K170"/>
  <c r="M170"/>
  <c r="M478" l="1"/>
  <c r="L478"/>
  <c r="K478"/>
  <c r="I175" l="1"/>
  <c r="K175"/>
  <c r="L175"/>
  <c r="M175"/>
  <c r="N175"/>
  <c r="I174"/>
  <c r="K174"/>
  <c r="L174"/>
  <c r="H175"/>
  <c r="H174"/>
  <c r="G172"/>
  <c r="G171"/>
  <c r="G170" s="1"/>
  <c r="N170"/>
  <c r="N166" s="1"/>
  <c r="N163" s="1"/>
  <c r="L170"/>
  <c r="L166" s="1"/>
  <c r="J170"/>
  <c r="I170"/>
  <c r="H170"/>
  <c r="M164"/>
  <c r="G165"/>
  <c r="J164"/>
  <c r="I164"/>
  <c r="H164"/>
  <c r="H161"/>
  <c r="J161"/>
  <c r="I161"/>
  <c r="L164" l="1"/>
  <c r="L163"/>
  <c r="L161"/>
  <c r="N164"/>
  <c r="G166"/>
  <c r="L173"/>
  <c r="K173"/>
  <c r="G164"/>
  <c r="J173"/>
  <c r="I173"/>
  <c r="K164"/>
  <c r="N161"/>
  <c r="J481"/>
  <c r="G457"/>
  <c r="G456"/>
  <c r="G455" s="1"/>
  <c r="N455"/>
  <c r="M455"/>
  <c r="L455"/>
  <c r="K455"/>
  <c r="J455"/>
  <c r="I455"/>
  <c r="H455"/>
  <c r="J454"/>
  <c r="I454"/>
  <c r="K454"/>
  <c r="L454"/>
  <c r="M454"/>
  <c r="N454"/>
  <c r="I453"/>
  <c r="J453"/>
  <c r="K453"/>
  <c r="K452" s="1"/>
  <c r="L453"/>
  <c r="M453"/>
  <c r="N453"/>
  <c r="H454"/>
  <c r="H453"/>
  <c r="H452" s="1"/>
  <c r="J452" l="1"/>
  <c r="N452"/>
  <c r="K161"/>
  <c r="G163"/>
  <c r="M161"/>
  <c r="G162"/>
  <c r="I452"/>
  <c r="G453"/>
  <c r="M452"/>
  <c r="G454"/>
  <c r="L452"/>
  <c r="I76"/>
  <c r="J76"/>
  <c r="K76"/>
  <c r="L76"/>
  <c r="M76"/>
  <c r="N76"/>
  <c r="H76"/>
  <c r="I75"/>
  <c r="J75"/>
  <c r="K75"/>
  <c r="L75"/>
  <c r="M75"/>
  <c r="N75"/>
  <c r="H75"/>
  <c r="G88"/>
  <c r="G87"/>
  <c r="N86"/>
  <c r="M86"/>
  <c r="L86"/>
  <c r="K86"/>
  <c r="J86"/>
  <c r="I86"/>
  <c r="H86"/>
  <c r="G64"/>
  <c r="G63"/>
  <c r="N62"/>
  <c r="M62"/>
  <c r="L62"/>
  <c r="K62"/>
  <c r="J62"/>
  <c r="I62"/>
  <c r="H62"/>
  <c r="G452" l="1"/>
  <c r="G86"/>
  <c r="G161"/>
  <c r="G62"/>
  <c r="J343"/>
  <c r="J281" l="1"/>
  <c r="I468" l="1"/>
  <c r="J468"/>
  <c r="K468"/>
  <c r="L468"/>
  <c r="M468"/>
  <c r="N468"/>
  <c r="I467"/>
  <c r="J467"/>
  <c r="K467"/>
  <c r="L467"/>
  <c r="M467"/>
  <c r="N467"/>
  <c r="H468"/>
  <c r="H467"/>
  <c r="G474"/>
  <c r="G473"/>
  <c r="G472" s="1"/>
  <c r="N472"/>
  <c r="M472"/>
  <c r="L472"/>
  <c r="K472"/>
  <c r="J472"/>
  <c r="I472"/>
  <c r="H472"/>
  <c r="J361"/>
  <c r="I205"/>
  <c r="J205"/>
  <c r="K205"/>
  <c r="L205"/>
  <c r="M205"/>
  <c r="N205"/>
  <c r="H205"/>
  <c r="I204"/>
  <c r="J204"/>
  <c r="K204"/>
  <c r="L204"/>
  <c r="M204"/>
  <c r="N204"/>
  <c r="H204"/>
  <c r="G220"/>
  <c r="G219"/>
  <c r="N218"/>
  <c r="M218"/>
  <c r="L218"/>
  <c r="K218"/>
  <c r="J218"/>
  <c r="I218"/>
  <c r="H218"/>
  <c r="I185"/>
  <c r="J185"/>
  <c r="K185"/>
  <c r="L185"/>
  <c r="M185"/>
  <c r="N185"/>
  <c r="H185"/>
  <c r="I184"/>
  <c r="J184"/>
  <c r="K184"/>
  <c r="L184"/>
  <c r="M184"/>
  <c r="N184"/>
  <c r="H184"/>
  <c r="G191"/>
  <c r="G190"/>
  <c r="N189"/>
  <c r="M189"/>
  <c r="L189"/>
  <c r="K189"/>
  <c r="J189"/>
  <c r="I189"/>
  <c r="H189"/>
  <c r="G85"/>
  <c r="G84"/>
  <c r="N83"/>
  <c r="M83"/>
  <c r="L83"/>
  <c r="K83"/>
  <c r="J83"/>
  <c r="I83"/>
  <c r="H83"/>
  <c r="G61"/>
  <c r="G60"/>
  <c r="N59"/>
  <c r="M59"/>
  <c r="L59"/>
  <c r="K59"/>
  <c r="J59"/>
  <c r="I59"/>
  <c r="H59"/>
  <c r="G218" l="1"/>
  <c r="G83"/>
  <c r="G59"/>
  <c r="G189"/>
  <c r="I446"/>
  <c r="J446"/>
  <c r="K446"/>
  <c r="L446"/>
  <c r="M446"/>
  <c r="N446"/>
  <c r="N151" l="1"/>
  <c r="M151" s="1"/>
  <c r="L151" s="1"/>
  <c r="N150"/>
  <c r="M150" s="1"/>
  <c r="L150" s="1"/>
  <c r="I139" l="1"/>
  <c r="J139"/>
  <c r="K139"/>
  <c r="L139"/>
  <c r="M139"/>
  <c r="N139"/>
  <c r="H139"/>
  <c r="I138"/>
  <c r="J138"/>
  <c r="K138"/>
  <c r="L138"/>
  <c r="M138"/>
  <c r="N138"/>
  <c r="H138"/>
  <c r="G148"/>
  <c r="G147"/>
  <c r="N146"/>
  <c r="M146"/>
  <c r="L146"/>
  <c r="K146"/>
  <c r="J146"/>
  <c r="I146"/>
  <c r="H146"/>
  <c r="G146" l="1"/>
  <c r="G58"/>
  <c r="G57"/>
  <c r="N56"/>
  <c r="M56"/>
  <c r="L56"/>
  <c r="K56"/>
  <c r="J56"/>
  <c r="I56"/>
  <c r="H56"/>
  <c r="G56" l="1"/>
  <c r="I397" l="1"/>
  <c r="J397"/>
  <c r="K397"/>
  <c r="L397"/>
  <c r="M397"/>
  <c r="N397"/>
  <c r="H397"/>
  <c r="I396"/>
  <c r="J396"/>
  <c r="K396"/>
  <c r="L396"/>
  <c r="M396"/>
  <c r="N396"/>
  <c r="H396"/>
  <c r="G415"/>
  <c r="G414"/>
  <c r="N413"/>
  <c r="M413"/>
  <c r="L413"/>
  <c r="K413"/>
  <c r="J413"/>
  <c r="I413"/>
  <c r="H413"/>
  <c r="G413" l="1"/>
  <c r="I327"/>
  <c r="J327"/>
  <c r="K327"/>
  <c r="L327"/>
  <c r="M327"/>
  <c r="N327"/>
  <c r="H327"/>
  <c r="I326"/>
  <c r="J326"/>
  <c r="K326"/>
  <c r="L326"/>
  <c r="M326"/>
  <c r="N326"/>
  <c r="H326"/>
  <c r="G351"/>
  <c r="G350"/>
  <c r="N349"/>
  <c r="M349"/>
  <c r="L349"/>
  <c r="K349"/>
  <c r="J349"/>
  <c r="I349"/>
  <c r="H349"/>
  <c r="G349" l="1"/>
  <c r="J428"/>
  <c r="G375"/>
  <c r="G374"/>
  <c r="N373"/>
  <c r="M373"/>
  <c r="L373"/>
  <c r="K373"/>
  <c r="J373"/>
  <c r="I373"/>
  <c r="H373"/>
  <c r="G369"/>
  <c r="G368"/>
  <c r="N367"/>
  <c r="M367"/>
  <c r="L367"/>
  <c r="K367"/>
  <c r="J367"/>
  <c r="I367"/>
  <c r="H367"/>
  <c r="G366"/>
  <c r="G365"/>
  <c r="G364" s="1"/>
  <c r="I364"/>
  <c r="J364"/>
  <c r="K364"/>
  <c r="L364"/>
  <c r="M364"/>
  <c r="N364"/>
  <c r="H364"/>
  <c r="G363"/>
  <c r="G362"/>
  <c r="N361"/>
  <c r="M361"/>
  <c r="L361"/>
  <c r="K361"/>
  <c r="I361"/>
  <c r="H361"/>
  <c r="H152"/>
  <c r="I134"/>
  <c r="J134"/>
  <c r="K134"/>
  <c r="L134"/>
  <c r="M134"/>
  <c r="N134"/>
  <c r="I115"/>
  <c r="J115"/>
  <c r="K115"/>
  <c r="L115"/>
  <c r="M115"/>
  <c r="N115"/>
  <c r="H115"/>
  <c r="I114"/>
  <c r="J114"/>
  <c r="K114"/>
  <c r="L114"/>
  <c r="M114"/>
  <c r="N114"/>
  <c r="H114"/>
  <c r="G133"/>
  <c r="G132"/>
  <c r="H131"/>
  <c r="L96"/>
  <c r="M96"/>
  <c r="N96"/>
  <c r="K96"/>
  <c r="J97"/>
  <c r="K97"/>
  <c r="L97"/>
  <c r="J96"/>
  <c r="K107"/>
  <c r="J41"/>
  <c r="J21" s="1"/>
  <c r="K41"/>
  <c r="K21" s="1"/>
  <c r="L41"/>
  <c r="L21" s="1"/>
  <c r="M41"/>
  <c r="M21" s="1"/>
  <c r="N41"/>
  <c r="N21" s="1"/>
  <c r="L197" l="1"/>
  <c r="K197"/>
  <c r="J197"/>
  <c r="J196"/>
  <c r="L196"/>
  <c r="K196"/>
  <c r="G361"/>
  <c r="G373"/>
  <c r="G131"/>
  <c r="K152"/>
  <c r="J152"/>
  <c r="N152"/>
  <c r="M152"/>
  <c r="G154"/>
  <c r="L152"/>
  <c r="G153"/>
  <c r="G367"/>
  <c r="I152"/>
  <c r="G151"/>
  <c r="G150"/>
  <c r="N149"/>
  <c r="M149"/>
  <c r="L149"/>
  <c r="K149"/>
  <c r="J149"/>
  <c r="I149"/>
  <c r="H149"/>
  <c r="G152" l="1"/>
  <c r="G149"/>
  <c r="G492"/>
  <c r="G491"/>
  <c r="Q490"/>
  <c r="N490"/>
  <c r="M490"/>
  <c r="L490"/>
  <c r="K490"/>
  <c r="J490"/>
  <c r="I490"/>
  <c r="H490"/>
  <c r="N489"/>
  <c r="M489"/>
  <c r="L489"/>
  <c r="K489"/>
  <c r="J489"/>
  <c r="I489"/>
  <c r="H489"/>
  <c r="N488"/>
  <c r="N494" s="1"/>
  <c r="M488"/>
  <c r="M494" s="1"/>
  <c r="L488"/>
  <c r="L494" s="1"/>
  <c r="K488"/>
  <c r="K494" s="1"/>
  <c r="J488"/>
  <c r="I488"/>
  <c r="H488"/>
  <c r="G483"/>
  <c r="G482"/>
  <c r="Q481"/>
  <c r="N481"/>
  <c r="I481"/>
  <c r="H481"/>
  <c r="J480"/>
  <c r="I480"/>
  <c r="H480"/>
  <c r="J479"/>
  <c r="I479"/>
  <c r="H479"/>
  <c r="Q469"/>
  <c r="H495"/>
  <c r="G471"/>
  <c r="G470"/>
  <c r="I469"/>
  <c r="J469"/>
  <c r="N469"/>
  <c r="H469"/>
  <c r="J478" l="1"/>
  <c r="H478"/>
  <c r="K495"/>
  <c r="K493" s="1"/>
  <c r="I495"/>
  <c r="M495"/>
  <c r="M493" s="1"/>
  <c r="K487"/>
  <c r="I478"/>
  <c r="M466"/>
  <c r="I466"/>
  <c r="J487"/>
  <c r="N487"/>
  <c r="L466"/>
  <c r="N495"/>
  <c r="N493" s="1"/>
  <c r="J495"/>
  <c r="L495"/>
  <c r="L493" s="1"/>
  <c r="K466"/>
  <c r="J494"/>
  <c r="G467"/>
  <c r="G480"/>
  <c r="G490"/>
  <c r="I494"/>
  <c r="G488"/>
  <c r="L487"/>
  <c r="G469"/>
  <c r="N466"/>
  <c r="J466"/>
  <c r="G468"/>
  <c r="H466"/>
  <c r="G479"/>
  <c r="I487"/>
  <c r="M487"/>
  <c r="H494"/>
  <c r="H493" s="1"/>
  <c r="H487"/>
  <c r="G489"/>
  <c r="G481"/>
  <c r="G339"/>
  <c r="I263"/>
  <c r="J263"/>
  <c r="K263"/>
  <c r="L263"/>
  <c r="M263"/>
  <c r="N263"/>
  <c r="I260"/>
  <c r="J260"/>
  <c r="K260"/>
  <c r="L260"/>
  <c r="M260"/>
  <c r="N260"/>
  <c r="G478" l="1"/>
  <c r="G495"/>
  <c r="G487"/>
  <c r="J493"/>
  <c r="G494"/>
  <c r="G466"/>
  <c r="I493"/>
  <c r="I47"/>
  <c r="J47"/>
  <c r="K47"/>
  <c r="L47"/>
  <c r="M47"/>
  <c r="N47"/>
  <c r="I97"/>
  <c r="I197" s="1"/>
  <c r="M97"/>
  <c r="M197" s="1"/>
  <c r="N97"/>
  <c r="N197" s="1"/>
  <c r="H97"/>
  <c r="H197" s="1"/>
  <c r="I96"/>
  <c r="H96"/>
  <c r="I176"/>
  <c r="H176"/>
  <c r="G160"/>
  <c r="G159"/>
  <c r="N158"/>
  <c r="M158"/>
  <c r="L158"/>
  <c r="J158"/>
  <c r="I158"/>
  <c r="H158"/>
  <c r="G145"/>
  <c r="G144"/>
  <c r="N143"/>
  <c r="M143"/>
  <c r="L143"/>
  <c r="K143"/>
  <c r="J143"/>
  <c r="I143"/>
  <c r="H143"/>
  <c r="G142"/>
  <c r="G141"/>
  <c r="N140"/>
  <c r="M140"/>
  <c r="L140"/>
  <c r="K140"/>
  <c r="J140"/>
  <c r="I140"/>
  <c r="H140"/>
  <c r="M176" l="1"/>
  <c r="M174"/>
  <c r="N176"/>
  <c r="N174"/>
  <c r="G493"/>
  <c r="G143"/>
  <c r="I137"/>
  <c r="M137"/>
  <c r="G158"/>
  <c r="G138"/>
  <c r="N137"/>
  <c r="K176"/>
  <c r="K137"/>
  <c r="L137"/>
  <c r="H137"/>
  <c r="G177"/>
  <c r="J137"/>
  <c r="G139"/>
  <c r="G140"/>
  <c r="H173"/>
  <c r="G178"/>
  <c r="J176"/>
  <c r="I424"/>
  <c r="I460" s="1"/>
  <c r="J424"/>
  <c r="J460" s="1"/>
  <c r="K424"/>
  <c r="K460" s="1"/>
  <c r="L424"/>
  <c r="L460" s="1"/>
  <c r="M424"/>
  <c r="M460" s="1"/>
  <c r="N424"/>
  <c r="N460" s="1"/>
  <c r="I423"/>
  <c r="J423"/>
  <c r="K423"/>
  <c r="L423"/>
  <c r="M423"/>
  <c r="N423"/>
  <c r="I449"/>
  <c r="J449"/>
  <c r="K449"/>
  <c r="L449"/>
  <c r="M449"/>
  <c r="N449"/>
  <c r="I128"/>
  <c r="I125"/>
  <c r="J125"/>
  <c r="K125"/>
  <c r="L125"/>
  <c r="M125"/>
  <c r="N125"/>
  <c r="G174" l="1"/>
  <c r="N173"/>
  <c r="N196"/>
  <c r="M173"/>
  <c r="M196"/>
  <c r="G176"/>
  <c r="G137"/>
  <c r="G175"/>
  <c r="L176"/>
  <c r="J312"/>
  <c r="G173" l="1"/>
  <c r="I229"/>
  <c r="J229"/>
  <c r="K229"/>
  <c r="L229"/>
  <c r="M229"/>
  <c r="N229"/>
  <c r="H229"/>
  <c r="J228"/>
  <c r="M228"/>
  <c r="N228"/>
  <c r="H228"/>
  <c r="I228"/>
  <c r="G235"/>
  <c r="G234"/>
  <c r="N233"/>
  <c r="M233"/>
  <c r="L233"/>
  <c r="K233"/>
  <c r="J233"/>
  <c r="I233"/>
  <c r="H233"/>
  <c r="G233" l="1"/>
  <c r="I186"/>
  <c r="I352" l="1"/>
  <c r="J352"/>
  <c r="K352"/>
  <c r="L352"/>
  <c r="M352"/>
  <c r="N352"/>
  <c r="H186" l="1"/>
  <c r="G188"/>
  <c r="G187"/>
  <c r="N186"/>
  <c r="M186"/>
  <c r="L186"/>
  <c r="K186"/>
  <c r="J186"/>
  <c r="G186" l="1"/>
  <c r="I253"/>
  <c r="J253"/>
  <c r="K253"/>
  <c r="L253"/>
  <c r="M253"/>
  <c r="N253"/>
  <c r="H253"/>
  <c r="I252"/>
  <c r="J252"/>
  <c r="K252"/>
  <c r="L252"/>
  <c r="M252"/>
  <c r="N252"/>
  <c r="H252"/>
  <c r="G271"/>
  <c r="G270"/>
  <c r="N269"/>
  <c r="M269"/>
  <c r="L269"/>
  <c r="K269"/>
  <c r="J269"/>
  <c r="I269"/>
  <c r="H269"/>
  <c r="G269" l="1"/>
  <c r="I313"/>
  <c r="J313"/>
  <c r="K313"/>
  <c r="L313"/>
  <c r="M313"/>
  <c r="N313"/>
  <c r="I312"/>
  <c r="K312"/>
  <c r="L312"/>
  <c r="M312"/>
  <c r="N312"/>
  <c r="H313"/>
  <c r="H312"/>
  <c r="G315"/>
  <c r="G316"/>
  <c r="I314"/>
  <c r="J314"/>
  <c r="K314"/>
  <c r="L314"/>
  <c r="M314"/>
  <c r="N314"/>
  <c r="H314"/>
  <c r="I295"/>
  <c r="J295"/>
  <c r="K295"/>
  <c r="L295"/>
  <c r="M295"/>
  <c r="N295"/>
  <c r="H295"/>
  <c r="I294"/>
  <c r="J294"/>
  <c r="K294"/>
  <c r="L294"/>
  <c r="M294"/>
  <c r="N294"/>
  <c r="H294"/>
  <c r="G304"/>
  <c r="G303"/>
  <c r="N302"/>
  <c r="M302"/>
  <c r="L302"/>
  <c r="K302"/>
  <c r="J302"/>
  <c r="I302"/>
  <c r="H302"/>
  <c r="G301"/>
  <c r="G300"/>
  <c r="N299"/>
  <c r="M299"/>
  <c r="L299"/>
  <c r="K299"/>
  <c r="J299"/>
  <c r="I299"/>
  <c r="H299"/>
  <c r="G217"/>
  <c r="G216"/>
  <c r="N215"/>
  <c r="M215"/>
  <c r="L215"/>
  <c r="K215"/>
  <c r="J215"/>
  <c r="I215"/>
  <c r="H215"/>
  <c r="G299" l="1"/>
  <c r="K311"/>
  <c r="G302"/>
  <c r="L311"/>
  <c r="N311"/>
  <c r="J311"/>
  <c r="G313"/>
  <c r="M311"/>
  <c r="I311"/>
  <c r="H311"/>
  <c r="G312"/>
  <c r="G314"/>
  <c r="G215"/>
  <c r="I89"/>
  <c r="J89"/>
  <c r="K89"/>
  <c r="L89"/>
  <c r="M89"/>
  <c r="N89"/>
  <c r="I80"/>
  <c r="J80"/>
  <c r="K80"/>
  <c r="L80"/>
  <c r="M80"/>
  <c r="N80"/>
  <c r="G55"/>
  <c r="G54"/>
  <c r="N53"/>
  <c r="M53"/>
  <c r="L53"/>
  <c r="K53"/>
  <c r="J53"/>
  <c r="I53"/>
  <c r="H53"/>
  <c r="G53" l="1"/>
  <c r="G311"/>
  <c r="J378"/>
  <c r="K378"/>
  <c r="M378"/>
  <c r="I346"/>
  <c r="J346"/>
  <c r="K346"/>
  <c r="L346"/>
  <c r="M346"/>
  <c r="N346"/>
  <c r="J107" l="1"/>
  <c r="I244" l="1"/>
  <c r="J244"/>
  <c r="K244"/>
  <c r="L244"/>
  <c r="M244"/>
  <c r="N244"/>
  <c r="I243"/>
  <c r="J243"/>
  <c r="K243"/>
  <c r="L243"/>
  <c r="M243"/>
  <c r="N243"/>
  <c r="H203" l="1"/>
  <c r="H206"/>
  <c r="G207"/>
  <c r="G208"/>
  <c r="H209"/>
  <c r="G210"/>
  <c r="G211"/>
  <c r="H212"/>
  <c r="G212" s="1"/>
  <c r="G213"/>
  <c r="G214"/>
  <c r="I284"/>
  <c r="J284"/>
  <c r="K284"/>
  <c r="L284"/>
  <c r="M284"/>
  <c r="N284"/>
  <c r="I280"/>
  <c r="I319" s="1"/>
  <c r="J280"/>
  <c r="J319" s="1"/>
  <c r="K280"/>
  <c r="K319" s="1"/>
  <c r="L280"/>
  <c r="L319" s="1"/>
  <c r="M280"/>
  <c r="M319" s="1"/>
  <c r="N280"/>
  <c r="N319" s="1"/>
  <c r="I257"/>
  <c r="J257"/>
  <c r="K257"/>
  <c r="L257"/>
  <c r="M257"/>
  <c r="N257"/>
  <c r="I248"/>
  <c r="J248"/>
  <c r="K248"/>
  <c r="L248"/>
  <c r="M248"/>
  <c r="N248"/>
  <c r="I236"/>
  <c r="J236"/>
  <c r="K236"/>
  <c r="L236"/>
  <c r="M236"/>
  <c r="N236"/>
  <c r="G205"/>
  <c r="G204"/>
  <c r="I209"/>
  <c r="J209"/>
  <c r="K209"/>
  <c r="L209"/>
  <c r="M209"/>
  <c r="N209"/>
  <c r="G209" l="1"/>
  <c r="G203"/>
  <c r="I104"/>
  <c r="J104"/>
  <c r="K104"/>
  <c r="L104"/>
  <c r="M104"/>
  <c r="N104"/>
  <c r="H280" l="1"/>
  <c r="L293"/>
  <c r="G298"/>
  <c r="G297"/>
  <c r="H296"/>
  <c r="J296"/>
  <c r="K296"/>
  <c r="L296"/>
  <c r="M296"/>
  <c r="N296"/>
  <c r="I296"/>
  <c r="I279"/>
  <c r="I318" s="1"/>
  <c r="J279"/>
  <c r="K279"/>
  <c r="K318" s="1"/>
  <c r="L279"/>
  <c r="L318" s="1"/>
  <c r="M279"/>
  <c r="M318" s="1"/>
  <c r="N279"/>
  <c r="N318" s="1"/>
  <c r="H279"/>
  <c r="G292"/>
  <c r="G291"/>
  <c r="H290"/>
  <c r="I221"/>
  <c r="J221"/>
  <c r="K221"/>
  <c r="L221"/>
  <c r="M221"/>
  <c r="N221"/>
  <c r="J318" l="1"/>
  <c r="J317" s="1"/>
  <c r="G290"/>
  <c r="G295"/>
  <c r="H293"/>
  <c r="K293"/>
  <c r="N293"/>
  <c r="J293"/>
  <c r="G296"/>
  <c r="M293"/>
  <c r="I293"/>
  <c r="G294"/>
  <c r="G293" s="1"/>
  <c r="G51" l="1"/>
  <c r="G52"/>
  <c r="I101"/>
  <c r="G102"/>
  <c r="G103"/>
  <c r="G123"/>
  <c r="G124"/>
  <c r="H122"/>
  <c r="I272"/>
  <c r="J272"/>
  <c r="K272"/>
  <c r="L272"/>
  <c r="M272"/>
  <c r="N272"/>
  <c r="I107"/>
  <c r="L107"/>
  <c r="M107"/>
  <c r="N107"/>
  <c r="H107"/>
  <c r="G108"/>
  <c r="J44"/>
  <c r="K44"/>
  <c r="L44"/>
  <c r="M44"/>
  <c r="N44"/>
  <c r="I41"/>
  <c r="I68"/>
  <c r="J68"/>
  <c r="K68"/>
  <c r="L68"/>
  <c r="M68"/>
  <c r="N68"/>
  <c r="I38"/>
  <c r="J38"/>
  <c r="K38"/>
  <c r="L38"/>
  <c r="M38"/>
  <c r="N38"/>
  <c r="H424"/>
  <c r="H460" s="1"/>
  <c r="H449"/>
  <c r="G450"/>
  <c r="G451"/>
  <c r="H352"/>
  <c r="G353"/>
  <c r="G354"/>
  <c r="H89"/>
  <c r="G90"/>
  <c r="G91"/>
  <c r="H385"/>
  <c r="I50"/>
  <c r="J50"/>
  <c r="K50"/>
  <c r="L50"/>
  <c r="M50"/>
  <c r="N50"/>
  <c r="G45"/>
  <c r="G69"/>
  <c r="G70"/>
  <c r="H68"/>
  <c r="I44"/>
  <c r="H423"/>
  <c r="H446"/>
  <c r="G447"/>
  <c r="G448"/>
  <c r="G46"/>
  <c r="G273"/>
  <c r="G274"/>
  <c r="H50"/>
  <c r="I21" l="1"/>
  <c r="I196" s="1"/>
  <c r="H459"/>
  <c r="L20"/>
  <c r="M20"/>
  <c r="I20"/>
  <c r="G68"/>
  <c r="G89"/>
  <c r="G352"/>
  <c r="G449"/>
  <c r="N20"/>
  <c r="J20"/>
  <c r="K20"/>
  <c r="G107"/>
  <c r="G50"/>
  <c r="G446"/>
  <c r="H44"/>
  <c r="G44" s="1"/>
  <c r="G43"/>
  <c r="G42"/>
  <c r="H41"/>
  <c r="G268"/>
  <c r="G267"/>
  <c r="H266"/>
  <c r="H287"/>
  <c r="G288"/>
  <c r="G289"/>
  <c r="H260"/>
  <c r="H221"/>
  <c r="G221" s="1"/>
  <c r="G222"/>
  <c r="G223"/>
  <c r="H272"/>
  <c r="G272" s="1"/>
  <c r="G444"/>
  <c r="G445"/>
  <c r="H443"/>
  <c r="G438"/>
  <c r="G439"/>
  <c r="H437"/>
  <c r="G441"/>
  <c r="G442"/>
  <c r="H440"/>
  <c r="G435"/>
  <c r="G436"/>
  <c r="H434"/>
  <c r="H134"/>
  <c r="G135"/>
  <c r="G136"/>
  <c r="H263"/>
  <c r="G264"/>
  <c r="G265"/>
  <c r="H422"/>
  <c r="H431"/>
  <c r="G432"/>
  <c r="G433"/>
  <c r="H346"/>
  <c r="G347"/>
  <c r="G348"/>
  <c r="H284"/>
  <c r="G285"/>
  <c r="G286"/>
  <c r="H244"/>
  <c r="H319" s="1"/>
  <c r="G261"/>
  <c r="G262"/>
  <c r="H257"/>
  <c r="G258"/>
  <c r="G259"/>
  <c r="H243"/>
  <c r="H318" s="1"/>
  <c r="H248"/>
  <c r="G249"/>
  <c r="G250"/>
  <c r="H236"/>
  <c r="G237"/>
  <c r="G238"/>
  <c r="K35"/>
  <c r="L35"/>
  <c r="M35"/>
  <c r="N35"/>
  <c r="K183"/>
  <c r="L183"/>
  <c r="M183"/>
  <c r="N183"/>
  <c r="N113"/>
  <c r="J183"/>
  <c r="I183"/>
  <c r="J128"/>
  <c r="K128"/>
  <c r="L128"/>
  <c r="M128"/>
  <c r="N128"/>
  <c r="H128"/>
  <c r="G129"/>
  <c r="G130"/>
  <c r="H125"/>
  <c r="G126"/>
  <c r="G127"/>
  <c r="H104"/>
  <c r="G105"/>
  <c r="G106"/>
  <c r="H80"/>
  <c r="G81"/>
  <c r="G82"/>
  <c r="H47"/>
  <c r="G48"/>
  <c r="G49"/>
  <c r="H38"/>
  <c r="G39"/>
  <c r="G40"/>
  <c r="G37"/>
  <c r="I32"/>
  <c r="J32"/>
  <c r="K32"/>
  <c r="L32"/>
  <c r="M32"/>
  <c r="N32"/>
  <c r="H32"/>
  <c r="G33"/>
  <c r="G34"/>
  <c r="I35"/>
  <c r="H35"/>
  <c r="J35"/>
  <c r="G36"/>
  <c r="Q328"/>
  <c r="Q206"/>
  <c r="I385"/>
  <c r="J385"/>
  <c r="J459" s="1"/>
  <c r="K385"/>
  <c r="L385"/>
  <c r="M385"/>
  <c r="N385"/>
  <c r="K416"/>
  <c r="L416"/>
  <c r="M416"/>
  <c r="G408"/>
  <c r="G409"/>
  <c r="L378"/>
  <c r="M358"/>
  <c r="G345"/>
  <c r="G338"/>
  <c r="I337"/>
  <c r="J337"/>
  <c r="K337"/>
  <c r="L337"/>
  <c r="M337"/>
  <c r="N337"/>
  <c r="H337"/>
  <c r="I242"/>
  <c r="K278"/>
  <c r="M203"/>
  <c r="I206"/>
  <c r="J206"/>
  <c r="K206"/>
  <c r="L206"/>
  <c r="M206"/>
  <c r="N401"/>
  <c r="N378"/>
  <c r="N334"/>
  <c r="I378"/>
  <c r="L254"/>
  <c r="N254"/>
  <c r="N358"/>
  <c r="I377"/>
  <c r="G430"/>
  <c r="G429"/>
  <c r="G427"/>
  <c r="G426"/>
  <c r="G418"/>
  <c r="G417"/>
  <c r="G412"/>
  <c r="G411"/>
  <c r="G406"/>
  <c r="G405"/>
  <c r="G403"/>
  <c r="G402"/>
  <c r="G400"/>
  <c r="G399"/>
  <c r="G389"/>
  <c r="G388"/>
  <c r="G386"/>
  <c r="G344"/>
  <c r="G342"/>
  <c r="G341"/>
  <c r="G336"/>
  <c r="G335"/>
  <c r="G333"/>
  <c r="G332"/>
  <c r="G330"/>
  <c r="G329"/>
  <c r="G283"/>
  <c r="G282"/>
  <c r="G256"/>
  <c r="G255"/>
  <c r="G247"/>
  <c r="G246"/>
  <c r="G232"/>
  <c r="G231"/>
  <c r="G194"/>
  <c r="G193"/>
  <c r="G185"/>
  <c r="G121"/>
  <c r="G120"/>
  <c r="G118"/>
  <c r="G117"/>
  <c r="G100"/>
  <c r="G99"/>
  <c r="G79"/>
  <c r="G78"/>
  <c r="G31"/>
  <c r="G30"/>
  <c r="G28"/>
  <c r="G27"/>
  <c r="G25"/>
  <c r="G24"/>
  <c r="M407"/>
  <c r="N407"/>
  <c r="N428"/>
  <c r="N425"/>
  <c r="N416"/>
  <c r="N410"/>
  <c r="N404"/>
  <c r="N398"/>
  <c r="N387"/>
  <c r="N343"/>
  <c r="N340"/>
  <c r="N331"/>
  <c r="N328"/>
  <c r="N281"/>
  <c r="N245"/>
  <c r="N230"/>
  <c r="N206"/>
  <c r="N192"/>
  <c r="N122"/>
  <c r="N119"/>
  <c r="N116"/>
  <c r="N101"/>
  <c r="N98"/>
  <c r="N77"/>
  <c r="N29"/>
  <c r="N26"/>
  <c r="N23"/>
  <c r="L407"/>
  <c r="K230"/>
  <c r="K245"/>
  <c r="K254"/>
  <c r="I278"/>
  <c r="H29"/>
  <c r="K401"/>
  <c r="K101"/>
  <c r="J425"/>
  <c r="J254"/>
  <c r="J122"/>
  <c r="J23"/>
  <c r="J26"/>
  <c r="J77"/>
  <c r="J98"/>
  <c r="J328"/>
  <c r="J230"/>
  <c r="J116"/>
  <c r="J101"/>
  <c r="J410"/>
  <c r="J404"/>
  <c r="J387"/>
  <c r="J245"/>
  <c r="I343"/>
  <c r="L343"/>
  <c r="M343"/>
  <c r="H343"/>
  <c r="M340"/>
  <c r="L340"/>
  <c r="K340"/>
  <c r="J340"/>
  <c r="I340"/>
  <c r="H340"/>
  <c r="H254"/>
  <c r="H230"/>
  <c r="M334"/>
  <c r="L334"/>
  <c r="K334"/>
  <c r="J334"/>
  <c r="I334"/>
  <c r="H334"/>
  <c r="M331"/>
  <c r="L331"/>
  <c r="K331"/>
  <c r="J331"/>
  <c r="I331"/>
  <c r="H331"/>
  <c r="M328"/>
  <c r="L328"/>
  <c r="K328"/>
  <c r="I328"/>
  <c r="H328"/>
  <c r="M192"/>
  <c r="L192"/>
  <c r="K192"/>
  <c r="J192"/>
  <c r="I192"/>
  <c r="H192"/>
  <c r="M122"/>
  <c r="L122"/>
  <c r="K122"/>
  <c r="I122"/>
  <c r="M119"/>
  <c r="L119"/>
  <c r="K119"/>
  <c r="J119"/>
  <c r="I119"/>
  <c r="H119"/>
  <c r="M116"/>
  <c r="L116"/>
  <c r="K116"/>
  <c r="I116"/>
  <c r="H116"/>
  <c r="M101"/>
  <c r="L101"/>
  <c r="H101"/>
  <c r="M98"/>
  <c r="L98"/>
  <c r="K98"/>
  <c r="I98"/>
  <c r="H98"/>
  <c r="M77"/>
  <c r="L77"/>
  <c r="I77"/>
  <c r="H77"/>
  <c r="M29"/>
  <c r="L29"/>
  <c r="K29"/>
  <c r="J29"/>
  <c r="I29"/>
  <c r="M26"/>
  <c r="L26"/>
  <c r="K26"/>
  <c r="I26"/>
  <c r="H26"/>
  <c r="M23"/>
  <c r="L23"/>
  <c r="K23"/>
  <c r="I23"/>
  <c r="H23"/>
  <c r="M428"/>
  <c r="L428"/>
  <c r="K428"/>
  <c r="I428"/>
  <c r="H428"/>
  <c r="M425"/>
  <c r="L425"/>
  <c r="K425"/>
  <c r="I425"/>
  <c r="H425"/>
  <c r="J416"/>
  <c r="I416"/>
  <c r="H416"/>
  <c r="M410"/>
  <c r="L410"/>
  <c r="K410"/>
  <c r="I410"/>
  <c r="H410"/>
  <c r="K407"/>
  <c r="J407"/>
  <c r="I407"/>
  <c r="H407"/>
  <c r="M404"/>
  <c r="L404"/>
  <c r="K404"/>
  <c r="I404"/>
  <c r="H404"/>
  <c r="M401"/>
  <c r="L401"/>
  <c r="J401"/>
  <c r="I401"/>
  <c r="H401"/>
  <c r="M398"/>
  <c r="L398"/>
  <c r="K398"/>
  <c r="J398"/>
  <c r="I398"/>
  <c r="H398"/>
  <c r="I387"/>
  <c r="H387"/>
  <c r="M281"/>
  <c r="L281"/>
  <c r="K281"/>
  <c r="I281"/>
  <c r="H281"/>
  <c r="I254"/>
  <c r="M245"/>
  <c r="L245"/>
  <c r="I245"/>
  <c r="H245"/>
  <c r="M230"/>
  <c r="L230"/>
  <c r="I230"/>
  <c r="K77"/>
  <c r="H183"/>
  <c r="H21" l="1"/>
  <c r="H196" s="1"/>
  <c r="L384"/>
  <c r="L459"/>
  <c r="M384"/>
  <c r="M459"/>
  <c r="K384"/>
  <c r="K459"/>
  <c r="I384"/>
  <c r="I459"/>
  <c r="I497" s="1"/>
  <c r="N384"/>
  <c r="N459"/>
  <c r="H74"/>
  <c r="I195"/>
  <c r="I376"/>
  <c r="K358"/>
  <c r="K377"/>
  <c r="K376" s="1"/>
  <c r="G206"/>
  <c r="J358"/>
  <c r="J377"/>
  <c r="J376" s="1"/>
  <c r="G77"/>
  <c r="L377"/>
  <c r="L376" s="1"/>
  <c r="N377"/>
  <c r="N376" s="1"/>
  <c r="G328"/>
  <c r="J325"/>
  <c r="M278"/>
  <c r="M377"/>
  <c r="M376" s="1"/>
  <c r="L113"/>
  <c r="K422"/>
  <c r="I422"/>
  <c r="K95"/>
  <c r="G35"/>
  <c r="G32"/>
  <c r="G343"/>
  <c r="J113"/>
  <c r="G29"/>
  <c r="G230"/>
  <c r="N74"/>
  <c r="H325"/>
  <c r="M95"/>
  <c r="G192"/>
  <c r="J278"/>
  <c r="G76"/>
  <c r="G115"/>
  <c r="M325"/>
  <c r="N422"/>
  <c r="L422"/>
  <c r="L74"/>
  <c r="G443"/>
  <c r="I95"/>
  <c r="M74"/>
  <c r="K74"/>
  <c r="G116"/>
  <c r="I113"/>
  <c r="N325"/>
  <c r="G331"/>
  <c r="G340"/>
  <c r="H378"/>
  <c r="L203"/>
  <c r="G260"/>
  <c r="G334"/>
  <c r="L325"/>
  <c r="G119"/>
  <c r="G245"/>
  <c r="G404"/>
  <c r="J395"/>
  <c r="M113"/>
  <c r="K113"/>
  <c r="H227"/>
  <c r="G425"/>
  <c r="G229"/>
  <c r="G244"/>
  <c r="K325"/>
  <c r="G423"/>
  <c r="G243"/>
  <c r="G228"/>
  <c r="G385"/>
  <c r="G384" s="1"/>
  <c r="G387"/>
  <c r="G401"/>
  <c r="G410"/>
  <c r="G428"/>
  <c r="G407"/>
  <c r="G346"/>
  <c r="H113"/>
  <c r="M251"/>
  <c r="G26"/>
  <c r="K203"/>
  <c r="L358"/>
  <c r="G434"/>
  <c r="N242"/>
  <c r="I325"/>
  <c r="J422"/>
  <c r="I395"/>
  <c r="G75"/>
  <c r="G184"/>
  <c r="G183" s="1"/>
  <c r="J384"/>
  <c r="G114"/>
  <c r="I227"/>
  <c r="G437"/>
  <c r="G122"/>
  <c r="J203"/>
  <c r="L95"/>
  <c r="I498"/>
  <c r="G134"/>
  <c r="G440"/>
  <c r="N227"/>
  <c r="G280"/>
  <c r="J242"/>
  <c r="L395"/>
  <c r="G97"/>
  <c r="J227"/>
  <c r="G236"/>
  <c r="M395"/>
  <c r="G424"/>
  <c r="L227"/>
  <c r="N278"/>
  <c r="L242"/>
  <c r="G337"/>
  <c r="J74"/>
  <c r="G287"/>
  <c r="N203"/>
  <c r="L278"/>
  <c r="K498"/>
  <c r="G266"/>
  <c r="G257"/>
  <c r="G23"/>
  <c r="G281"/>
  <c r="K242"/>
  <c r="H242"/>
  <c r="N251"/>
  <c r="I358"/>
  <c r="G360"/>
  <c r="G327"/>
  <c r="I74"/>
  <c r="I203"/>
  <c r="M422"/>
  <c r="G128"/>
  <c r="G431"/>
  <c r="G248"/>
  <c r="G284"/>
  <c r="G98"/>
  <c r="G254"/>
  <c r="G359"/>
  <c r="G398"/>
  <c r="M242"/>
  <c r="N395"/>
  <c r="L498"/>
  <c r="J498"/>
  <c r="G38"/>
  <c r="G80"/>
  <c r="G125"/>
  <c r="G326"/>
  <c r="G279"/>
  <c r="H95"/>
  <c r="L251"/>
  <c r="H358"/>
  <c r="G41"/>
  <c r="K395"/>
  <c r="G396"/>
  <c r="G22"/>
  <c r="G47"/>
  <c r="G416"/>
  <c r="H395"/>
  <c r="J251"/>
  <c r="G253"/>
  <c r="H278"/>
  <c r="G263"/>
  <c r="I251"/>
  <c r="G252"/>
  <c r="N95"/>
  <c r="J95"/>
  <c r="G96"/>
  <c r="H384"/>
  <c r="H251"/>
  <c r="G101"/>
  <c r="G397"/>
  <c r="H377"/>
  <c r="G104"/>
  <c r="K227"/>
  <c r="K251"/>
  <c r="M227"/>
  <c r="G21" l="1"/>
  <c r="G20" s="1"/>
  <c r="H20"/>
  <c r="J458"/>
  <c r="H497"/>
  <c r="J497"/>
  <c r="M498"/>
  <c r="N498"/>
  <c r="L497"/>
  <c r="N497"/>
  <c r="K497"/>
  <c r="K496" s="1"/>
  <c r="H498"/>
  <c r="M497"/>
  <c r="H195"/>
  <c r="G197"/>
  <c r="G196"/>
  <c r="G242"/>
  <c r="G113"/>
  <c r="G74"/>
  <c r="N317"/>
  <c r="G325"/>
  <c r="G422"/>
  <c r="G278"/>
  <c r="H458"/>
  <c r="L458"/>
  <c r="M458"/>
  <c r="I317"/>
  <c r="G95"/>
  <c r="G227"/>
  <c r="H376"/>
  <c r="K317"/>
  <c r="K195"/>
  <c r="K458"/>
  <c r="L317"/>
  <c r="M317"/>
  <c r="G460"/>
  <c r="M195"/>
  <c r="G377"/>
  <c r="I458"/>
  <c r="G358"/>
  <c r="G318"/>
  <c r="L195"/>
  <c r="G395"/>
  <c r="N458"/>
  <c r="J195"/>
  <c r="G459"/>
  <c r="G251"/>
  <c r="H317"/>
  <c r="G319"/>
  <c r="N195"/>
  <c r="G378"/>
  <c r="G195" l="1"/>
  <c r="G458"/>
  <c r="I496"/>
  <c r="M496"/>
  <c r="J496"/>
  <c r="G376"/>
  <c r="L496"/>
  <c r="G317"/>
  <c r="N496"/>
  <c r="H496"/>
  <c r="G498"/>
  <c r="G497"/>
  <c r="G496" l="1"/>
</calcChain>
</file>

<file path=xl/sharedStrings.xml><?xml version="1.0" encoding="utf-8"?>
<sst xmlns="http://schemas.openxmlformats.org/spreadsheetml/2006/main" count="1865" uniqueCount="282">
  <si>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</si>
  <si>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</si>
  <si>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</si>
  <si>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</si>
  <si>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</si>
  <si>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</si>
  <si>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</si>
  <si>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</si>
  <si>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</si>
  <si>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</si>
  <si>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</si>
  <si>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</si>
  <si>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</si>
  <si>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</si>
  <si>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</si>
  <si>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</si>
  <si>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</si>
  <si>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</si>
  <si>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</si>
  <si>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</si>
  <si>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</si>
  <si>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</si>
  <si>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</si>
  <si>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</si>
  <si>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</si>
  <si>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</si>
  <si>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</si>
  <si>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</si>
  <si>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</si>
  <si>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</si>
  <si>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</si>
  <si>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</si>
  <si>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</si>
  <si>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</si>
  <si>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</si>
  <si>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</si>
  <si>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</si>
  <si>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</si>
  <si>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</si>
  <si>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</si>
  <si>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</si>
  <si>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</si>
  <si>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</si>
  <si>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</si>
  <si>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</si>
  <si>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</si>
  <si>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</si>
  <si>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</si>
  <si>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</si>
  <si>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</si>
  <si>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</si>
  <si>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</si>
  <si>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</si>
  <si>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</si>
  <si>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</si>
  <si>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</si>
  <si>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</si>
  <si>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</si>
  <si>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</si>
  <si>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</si>
  <si>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</si>
  <si>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</si>
  <si>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</si>
  <si>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</si>
  <si>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</si>
  <si>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</si>
  <si>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</si>
  <si>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</si>
  <si>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</si>
  <si>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</si>
  <si>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</si>
  <si>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</si>
  <si>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</si>
  <si>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</si>
  <si>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</si>
  <si>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</si>
  <si>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</si>
  <si>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</si>
  <si>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</si>
  <si>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</si>
  <si>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</si>
  <si>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</si>
  <si>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</si>
  <si>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</si>
  <si>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</si>
  <si>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</si>
  <si>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</si>
  <si>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</si>
  <si>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</si>
  <si>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</si>
  <si>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</si>
  <si>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</si>
  <si>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</si>
  <si>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</si>
  <si>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</si>
  <si>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</si>
  <si>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</si>
  <si>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</si>
  <si>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</si>
  <si>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</si>
  <si>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</si>
  <si>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</si>
  <si>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</si>
  <si>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</si>
  <si>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</si>
  <si>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</si>
  <si>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</si>
  <si>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</si>
  <si>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</si>
  <si>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</si>
  <si>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</si>
  <si>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</si>
  <si>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</si>
  <si>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</si>
  <si>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</si>
  <si>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</si>
  <si>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</si>
  <si>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</si>
  <si>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</si>
  <si>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</si>
  <si>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</si>
  <si>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</si>
  <si>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</si>
  <si>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</si>
  <si>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</si>
  <si>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</si>
  <si>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</si>
  <si>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</si>
  <si>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</si>
  <si>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</si>
  <si>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</si>
  <si>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</si>
  <si>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</si>
  <si>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</si>
  <si>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</si>
  <si>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</si>
  <si>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</si>
  <si>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</si>
  <si>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</si>
  <si>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</si>
  <si>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</si>
  <si>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</si>
  <si>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</si>
  <si>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</si>
  <si>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</si>
  <si>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</si>
  <si>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</si>
  <si>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</si>
  <si>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</si>
  <si>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</si>
  <si>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</si>
  <si>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</si>
  <si>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</si>
  <si>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</si>
  <si>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</si>
  <si>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</si>
  <si>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</si>
  <si>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</si>
  <si>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</si>
  <si>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</si>
  <si>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</si>
  <si>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</si>
  <si>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</si>
  <si>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</si>
  <si>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</si>
  <si>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</si>
  <si>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</si>
  <si>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</si>
  <si>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</si>
  <si>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</si>
  <si>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</si>
  <si>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</si>
  <si>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</si>
  <si>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</si>
  <si>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</si>
  <si>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</si>
  <si>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</si>
  <si>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</si>
  <si>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</si>
  <si>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</si>
  <si>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</si>
  <si>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</si>
  <si>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</si>
  <si>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</si>
  <si>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</si>
  <si>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</si>
  <si>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</si>
  <si>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</si>
  <si>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</si>
  <si>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</si>
  <si>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</si>
  <si>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</si>
  <si>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</si>
  <si>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</si>
  <si>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</si>
  <si>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</si>
  <si>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</si>
  <si>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</si>
  <si>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</si>
  <si>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</si>
  <si>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</si>
  <si>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</si>
  <si>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</si>
  <si>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</si>
  <si>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</si>
  <si>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</si>
  <si>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</si>
  <si>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</si>
  <si>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</si>
  <si>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</si>
  <si>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</si>
  <si>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</si>
  <si>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</si>
  <si>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</si>
  <si>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</si>
  <si>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</si>
  <si>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</si>
  <si>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</si>
  <si>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</si>
  <si>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</si>
  <si>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</si>
  <si>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</si>
  <si>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</si>
  <si>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</si>
  <si>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</si>
  <si>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</si>
  <si>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</si>
  <si>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</si>
  <si>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</si>
  <si>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</si>
  <si>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</si>
  <si>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</si>
  <si>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</si>
  <si>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</si>
  <si>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</si>
  <si>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</si>
  <si>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</si>
  <si>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</si>
  <si>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</si>
  <si>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</si>
  <si>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</si>
  <si>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</si>
  <si>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</si>
  <si>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</si>
  <si>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</si>
  <si>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</si>
  <si>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</si>
  <si>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</si>
  <si>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</si>
  <si>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</si>
  <si>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</si>
  <si>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</si>
  <si>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</si>
  <si>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</si>
  <si>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</si>
  <si>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</si>
  <si>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</si>
  <si>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</si>
  <si>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</si>
  <si>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</si>
  <si>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 xml:space="preserve">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</si>
  <si>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</si>
  <si>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Мероприятие 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</si>
  <si>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</si>
  <si>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</si>
  <si>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</si>
  <si>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</si>
  <si>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</si>
  <si>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</si>
  <si>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</si>
  <si>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Мероприятие 1. Проведение мероприятий по обеспечения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</si>
  <si>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</si>
  <si>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</si>
  <si>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</si>
  <si>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мероприятия, направленного на достижение целей федерального проекта "Цифровая культура"</t>
  </si>
  <si>
    <t>Мероприятие 1: Создание виртуальных концертных залов</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</si>
  <si>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</si>
  <si>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Мероприятие 16.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</si>
  <si>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</si>
  <si>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</si>
  <si>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предоставленной Называевскому муниципальному району Омской области,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указанных субсидий на соответствующие цели</t>
  </si>
  <si>
    <t xml:space="preserve">района от 30.08.2023  № 408  </t>
  </si>
</sst>
</file>

<file path=xl/styles.xml><?xml version="1.0" encoding="utf-8"?>
<styleSheet xmlns="http://schemas.openxmlformats.org/spreadsheetml/2006/main">
  <numFmts count="2">
    <numFmt numFmtId="164" formatCode="_-* #,##0.00_р_._-;\-* #,##0.00_р_._-;_-* &quot;-&quot;??_р_._-;_-@_-"/>
    <numFmt numFmtId="165" formatCode="_-* #,##0.00\ _р_._-;\-* #,##0.00\ _р_._-;_-* &quot;-&quot;??\ _р_._-;_-@_-"/>
  </numFmts>
  <fonts count="13">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
      <sz val="12"/>
      <color theme="1"/>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282">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0" xfId="0" applyNumberFormat="1" applyFont="1" applyFill="1" applyAlignment="1">
      <alignment horizontal="center" vertical="top"/>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4" fontId="3" fillId="0" borderId="1" xfId="1"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3" fillId="0" borderId="0" xfId="0" applyNumberFormat="1" applyFont="1" applyFill="1" applyAlignment="1">
      <alignment horizontal="center" vertical="top"/>
    </xf>
    <xf numFmtId="4" fontId="7" fillId="0" borderId="0" xfId="0" applyNumberFormat="1" applyFont="1" applyFill="1" applyAlignment="1">
      <alignment horizontal="center" vertical="top"/>
    </xf>
    <xf numFmtId="4" fontId="7" fillId="0" borderId="3" xfId="0" applyNumberFormat="1" applyFont="1" applyFill="1" applyBorder="1" applyAlignment="1">
      <alignment horizontal="center" vertical="top" wrapText="1"/>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2"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0" borderId="3" xfId="0" applyNumberFormat="1" applyFont="1" applyFill="1" applyBorder="1" applyAlignment="1">
      <alignment horizontal="center" vertical="top" wrapText="1"/>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6" fillId="0" borderId="1" xfId="0" applyNumberFormat="1" applyFont="1" applyFill="1" applyBorder="1" applyAlignment="1">
      <alignment vertical="top" wrapText="1"/>
    </xf>
    <xf numFmtId="4" fontId="2" fillId="5" borderId="1" xfId="1"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2" fillId="0" borderId="2" xfId="0" applyFont="1" applyFill="1" applyBorder="1" applyAlignment="1">
      <alignment vertical="top" wrapText="1"/>
    </xf>
    <xf numFmtId="0" fontId="12" fillId="0" borderId="0" xfId="0" applyFont="1" applyAlignment="1">
      <alignment vertical="top" wrapText="1"/>
    </xf>
    <xf numFmtId="2" fontId="7" fillId="0" borderId="1" xfId="0" applyNumberFormat="1" applyFont="1" applyFill="1" applyBorder="1" applyAlignment="1">
      <alignment vertical="top" wrapText="1"/>
    </xf>
    <xf numFmtId="0" fontId="12" fillId="0" borderId="0" xfId="0" applyFont="1" applyAlignment="1">
      <alignment horizontal="center" vertical="top" wrapText="1"/>
    </xf>
    <xf numFmtId="0" fontId="7" fillId="6" borderId="1" xfId="0" applyFont="1" applyFill="1" applyBorder="1" applyAlignment="1">
      <alignment horizontal="left" vertical="top" wrapText="1"/>
    </xf>
    <xf numFmtId="4" fontId="7" fillId="6" borderId="1" xfId="1" applyNumberFormat="1" applyFont="1" applyFill="1" applyBorder="1" applyAlignment="1">
      <alignment horizontal="center" vertical="top" wrapText="1"/>
    </xf>
    <xf numFmtId="4" fontId="7" fillId="6" borderId="1" xfId="0" applyNumberFormat="1" applyFont="1" applyFill="1" applyBorder="1" applyAlignment="1">
      <alignment horizontal="center" vertical="top" wrapText="1"/>
    </xf>
    <xf numFmtId="4" fontId="3" fillId="6" borderId="1" xfId="0" applyNumberFormat="1" applyFont="1" applyFill="1" applyBorder="1" applyAlignment="1">
      <alignment horizontal="center"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6" fillId="0" borderId="1" xfId="0"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0" fontId="2" fillId="0" borderId="1" xfId="0" applyFont="1" applyFill="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xf numFmtId="0" fontId="2" fillId="6" borderId="3" xfId="0" applyFont="1" applyFill="1" applyBorder="1" applyAlignment="1">
      <alignment horizontal="center" vertical="top" wrapText="1"/>
    </xf>
    <xf numFmtId="0" fontId="2" fillId="6" borderId="4" xfId="0" applyFont="1" applyFill="1" applyBorder="1" applyAlignment="1">
      <alignment horizontal="center" vertical="top" wrapText="1"/>
    </xf>
    <xf numFmtId="0" fontId="2" fillId="6" borderId="2" xfId="0"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7" fillId="6" borderId="3" xfId="0" applyFont="1" applyFill="1" applyBorder="1" applyAlignment="1">
      <alignment horizontal="left" vertical="top" wrapText="1"/>
    </xf>
    <xf numFmtId="0" fontId="7" fillId="6" borderId="4" xfId="0" applyFont="1" applyFill="1" applyBorder="1" applyAlignment="1">
      <alignment horizontal="left" vertical="top" wrapText="1"/>
    </xf>
    <xf numFmtId="0" fontId="7" fillId="6" borderId="2" xfId="0" applyFont="1" applyFill="1" applyBorder="1" applyAlignment="1">
      <alignment horizontal="left"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4" fontId="7" fillId="0" borderId="2" xfId="0" applyNumberFormat="1" applyFont="1" applyFill="1" applyBorder="1" applyAlignment="1">
      <alignment horizontal="center" vertical="top" wrapText="1"/>
    </xf>
    <xf numFmtId="4" fontId="7" fillId="0" borderId="3" xfId="1" applyNumberFormat="1" applyFont="1" applyFill="1" applyBorder="1" applyAlignment="1">
      <alignment horizontal="center" vertical="top" wrapText="1"/>
    </xf>
    <xf numFmtId="4" fontId="7" fillId="0" borderId="2" xfId="1" applyNumberFormat="1"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0" fontId="2" fillId="0" borderId="9" xfId="0" applyFont="1" applyFill="1" applyBorder="1" applyAlignment="1">
      <alignment horizontal="left"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7" fillId="6" borderId="3" xfId="0" applyFont="1" applyFill="1" applyBorder="1" applyAlignment="1">
      <alignment vertical="top" wrapText="1"/>
    </xf>
    <xf numFmtId="0" fontId="7" fillId="6" borderId="4" xfId="0" applyFont="1" applyFill="1" applyBorder="1" applyAlignment="1">
      <alignment vertical="top" wrapText="1"/>
    </xf>
    <xf numFmtId="0" fontId="7" fillId="6" borderId="2" xfId="0" applyFont="1" applyFill="1" applyBorder="1" applyAlignment="1">
      <alignment vertical="top" wrapText="1"/>
    </xf>
    <xf numFmtId="0" fontId="7" fillId="6" borderId="3" xfId="0" applyFont="1" applyFill="1" applyBorder="1" applyAlignment="1">
      <alignment horizontal="center" vertical="top" wrapText="1"/>
    </xf>
    <xf numFmtId="0" fontId="7" fillId="6" borderId="4" xfId="0" applyFont="1" applyFill="1" applyBorder="1" applyAlignment="1">
      <alignment horizontal="center" vertical="top" wrapText="1"/>
    </xf>
    <xf numFmtId="0" fontId="7" fillId="6" borderId="2"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1" xfId="0" applyFont="1"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vertical="top"/>
    </xf>
    <xf numFmtId="0" fontId="2" fillId="0" borderId="0" xfId="0" applyFont="1" applyFill="1" applyAlignment="1">
      <alignment horizontal="left" vertical="top" wrapText="1"/>
    </xf>
    <xf numFmtId="0" fontId="2" fillId="0" borderId="0" xfId="0" applyFont="1" applyFill="1" applyAlignment="1">
      <alignment horizontal="right" vertical="justify" wrapText="1"/>
    </xf>
    <xf numFmtId="0" fontId="6" fillId="0" borderId="1"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BJ844"/>
  <sheetViews>
    <sheetView tabSelected="1" view="pageBreakPreview" zoomScale="69" zoomScaleNormal="69" zoomScaleSheetLayoutView="69" workbookViewId="0">
      <pane xSplit="4" ySplit="13" topLeftCell="E14" activePane="bottomRight" state="frozen"/>
      <selection pane="topRight" activeCell="E1" sqref="E1"/>
      <selection pane="bottomLeft" activeCell="A10" sqref="A10"/>
      <selection pane="bottomRight" activeCell="S3" sqref="S3:X3"/>
    </sheetView>
  </sheetViews>
  <sheetFormatPr defaultColWidth="10.7109375" defaultRowHeight="15"/>
  <cols>
    <col min="1" max="1" width="3" style="3" customWidth="1"/>
    <col min="2" max="2" width="32.28515625" style="44" customWidth="1"/>
    <col min="3" max="3" width="5.7109375" style="3" customWidth="1"/>
    <col min="4" max="4" width="5.85546875" style="3" customWidth="1"/>
    <col min="5" max="5" width="11.28515625" style="3" customWidth="1"/>
    <col min="6" max="6" width="15" style="3" customWidth="1"/>
    <col min="7" max="7" width="19.7109375" style="3" customWidth="1"/>
    <col min="8" max="8" width="17.7109375" style="3" customWidth="1"/>
    <col min="9" max="9" width="18.28515625" style="3" customWidth="1"/>
    <col min="10" max="10" width="17.85546875" style="38" customWidth="1"/>
    <col min="11" max="11" width="18.7109375" style="39" customWidth="1"/>
    <col min="12" max="12" width="15.28515625" style="39" customWidth="1"/>
    <col min="13" max="13" width="15" style="3" customWidth="1"/>
    <col min="14" max="14" width="15.28515625" style="3" customWidth="1"/>
    <col min="15" max="15" width="31.28515625" style="3" customWidth="1"/>
    <col min="16" max="16" width="6.5703125" style="3" customWidth="1"/>
    <col min="17" max="17" width="6.140625" style="3" customWidth="1"/>
    <col min="18" max="18" width="6.28515625" style="3" customWidth="1"/>
    <col min="19" max="19" width="5.28515625" style="3" customWidth="1"/>
    <col min="20" max="20" width="7.7109375" style="3" customWidth="1"/>
    <col min="21" max="21" width="6.28515625" style="3" customWidth="1"/>
    <col min="22" max="22" width="5.7109375" style="3" customWidth="1"/>
    <col min="23" max="23" width="5.5703125" style="3" customWidth="1"/>
    <col min="24" max="24" width="5.85546875" style="3" customWidth="1"/>
    <col min="25" max="16384" width="10.7109375" style="3"/>
  </cols>
  <sheetData>
    <row r="1" spans="1:62">
      <c r="B1" s="40"/>
      <c r="J1" s="3"/>
      <c r="K1" s="3"/>
      <c r="L1" s="3"/>
      <c r="S1" s="271" t="s">
        <v>99</v>
      </c>
      <c r="T1" s="271"/>
      <c r="U1" s="271"/>
      <c r="V1" s="271"/>
      <c r="W1" s="271"/>
      <c r="X1" s="271"/>
    </row>
    <row r="2" spans="1:62">
      <c r="B2" s="40"/>
      <c r="J2" s="3"/>
      <c r="K2" s="3"/>
      <c r="L2" s="3"/>
      <c r="S2" s="271" t="s">
        <v>100</v>
      </c>
      <c r="T2" s="271"/>
      <c r="U2" s="271"/>
      <c r="V2" s="271"/>
      <c r="W2" s="271"/>
      <c r="X2" s="271"/>
    </row>
    <row r="3" spans="1:62">
      <c r="B3" s="40"/>
      <c r="J3" s="3"/>
      <c r="K3" s="3"/>
      <c r="L3" s="3"/>
      <c r="S3" s="271" t="s">
        <v>281</v>
      </c>
      <c r="T3" s="271"/>
      <c r="U3" s="271"/>
      <c r="V3" s="271"/>
      <c r="W3" s="271"/>
      <c r="X3" s="271"/>
    </row>
    <row r="4" spans="1:62">
      <c r="B4" s="40"/>
      <c r="J4" s="3"/>
      <c r="K4" s="3"/>
      <c r="L4" s="3"/>
      <c r="S4" s="272" t="s">
        <v>231</v>
      </c>
      <c r="T4" s="272"/>
      <c r="U4" s="272"/>
      <c r="V4" s="272"/>
      <c r="W4" s="272"/>
      <c r="X4" s="272"/>
    </row>
    <row r="5" spans="1:62" ht="15.75" customHeight="1">
      <c r="B5" s="40"/>
      <c r="J5" s="3"/>
      <c r="K5" s="3"/>
      <c r="L5" s="3"/>
      <c r="S5" s="273" t="s">
        <v>98</v>
      </c>
      <c r="T5" s="273"/>
      <c r="U5" s="273"/>
      <c r="V5" s="273"/>
      <c r="W5" s="273"/>
      <c r="X5" s="273"/>
    </row>
    <row r="6" spans="1:62">
      <c r="B6" s="40"/>
      <c r="J6" s="3"/>
      <c r="K6" s="3"/>
      <c r="L6" s="3"/>
      <c r="S6" s="273"/>
      <c r="T6" s="273"/>
      <c r="U6" s="273"/>
      <c r="V6" s="273"/>
      <c r="W6" s="273"/>
      <c r="X6" s="273"/>
    </row>
    <row r="7" spans="1:62">
      <c r="B7" s="40"/>
      <c r="J7" s="3"/>
      <c r="K7" s="3"/>
      <c r="L7" s="3"/>
      <c r="S7" s="273"/>
      <c r="T7" s="273"/>
      <c r="U7" s="273"/>
      <c r="V7" s="273"/>
      <c r="W7" s="273"/>
      <c r="X7" s="273"/>
    </row>
    <row r="8" spans="1:62" ht="18.75" customHeight="1">
      <c r="B8" s="40"/>
      <c r="C8" s="5" t="s">
        <v>110</v>
      </c>
      <c r="D8" s="5"/>
      <c r="E8" s="5"/>
      <c r="F8" s="5"/>
      <c r="G8" s="5"/>
      <c r="H8" s="5"/>
      <c r="I8" s="5"/>
      <c r="J8" s="5"/>
      <c r="K8" s="5"/>
      <c r="L8" s="5"/>
      <c r="T8" s="274"/>
      <c r="U8" s="274"/>
      <c r="V8" s="274"/>
      <c r="W8" s="274"/>
      <c r="X8" s="274"/>
    </row>
    <row r="9" spans="1:62" ht="15.6" customHeight="1">
      <c r="A9" s="139" t="s">
        <v>20</v>
      </c>
      <c r="B9" s="139" t="s">
        <v>5</v>
      </c>
      <c r="C9" s="208" t="s">
        <v>6</v>
      </c>
      <c r="D9" s="209"/>
      <c r="E9" s="139" t="s">
        <v>21</v>
      </c>
      <c r="F9" s="206" t="s">
        <v>7</v>
      </c>
      <c r="G9" s="216"/>
      <c r="H9" s="216"/>
      <c r="I9" s="216"/>
      <c r="J9" s="216"/>
      <c r="K9" s="216"/>
      <c r="L9" s="216"/>
      <c r="M9" s="216"/>
      <c r="N9" s="207"/>
      <c r="O9" s="212" t="s">
        <v>23</v>
      </c>
      <c r="P9" s="213"/>
      <c r="Q9" s="213"/>
      <c r="R9" s="213"/>
      <c r="S9" s="213"/>
      <c r="T9" s="213"/>
      <c r="U9" s="213"/>
      <c r="V9" s="213"/>
      <c r="W9" s="213"/>
      <c r="X9" s="214"/>
    </row>
    <row r="10" spans="1:62" ht="15.6" customHeight="1">
      <c r="A10" s="140"/>
      <c r="B10" s="140"/>
      <c r="C10" s="210"/>
      <c r="D10" s="211"/>
      <c r="E10" s="140"/>
      <c r="F10" s="139" t="s">
        <v>8</v>
      </c>
      <c r="G10" s="212" t="s">
        <v>9</v>
      </c>
      <c r="H10" s="213"/>
      <c r="I10" s="213"/>
      <c r="J10" s="213"/>
      <c r="K10" s="213"/>
      <c r="L10" s="213"/>
      <c r="M10" s="213"/>
      <c r="N10" s="214"/>
      <c r="O10" s="139" t="s">
        <v>10</v>
      </c>
      <c r="P10" s="139" t="s">
        <v>11</v>
      </c>
      <c r="Q10" s="212" t="s">
        <v>12</v>
      </c>
      <c r="R10" s="213"/>
      <c r="S10" s="213"/>
      <c r="T10" s="213"/>
      <c r="U10" s="213"/>
      <c r="V10" s="213"/>
      <c r="W10" s="213"/>
      <c r="X10" s="214"/>
    </row>
    <row r="11" spans="1:62" ht="34.5" customHeight="1">
      <c r="A11" s="140"/>
      <c r="B11" s="140"/>
      <c r="C11" s="139" t="s">
        <v>13</v>
      </c>
      <c r="D11" s="139" t="s">
        <v>14</v>
      </c>
      <c r="E11" s="140"/>
      <c r="F11" s="140"/>
      <c r="G11" s="139" t="s">
        <v>15</v>
      </c>
      <c r="H11" s="212" t="s">
        <v>22</v>
      </c>
      <c r="I11" s="213"/>
      <c r="J11" s="213"/>
      <c r="K11" s="213"/>
      <c r="L11" s="213"/>
      <c r="M11" s="213"/>
      <c r="N11" s="214"/>
      <c r="O11" s="140"/>
      <c r="P11" s="140"/>
      <c r="Q11" s="139" t="s">
        <v>17</v>
      </c>
      <c r="R11" s="212" t="s">
        <v>16</v>
      </c>
      <c r="S11" s="213"/>
      <c r="T11" s="213"/>
      <c r="U11" s="213"/>
      <c r="V11" s="213"/>
      <c r="W11" s="213"/>
      <c r="X11" s="214"/>
    </row>
    <row r="12" spans="1:62" ht="30.6" customHeight="1">
      <c r="A12" s="141"/>
      <c r="B12" s="141"/>
      <c r="C12" s="141"/>
      <c r="D12" s="141"/>
      <c r="E12" s="141"/>
      <c r="F12" s="141"/>
      <c r="G12" s="141"/>
      <c r="H12" s="6">
        <v>2020</v>
      </c>
      <c r="I12" s="6">
        <v>2021</v>
      </c>
      <c r="J12" s="6">
        <v>2022</v>
      </c>
      <c r="K12" s="6">
        <v>2023</v>
      </c>
      <c r="L12" s="6">
        <v>2024</v>
      </c>
      <c r="M12" s="6">
        <v>2025</v>
      </c>
      <c r="N12" s="6">
        <v>2026</v>
      </c>
      <c r="O12" s="141"/>
      <c r="P12" s="141"/>
      <c r="Q12" s="141"/>
      <c r="R12" s="6">
        <v>2020</v>
      </c>
      <c r="S12" s="6">
        <v>2021</v>
      </c>
      <c r="T12" s="6">
        <v>2022</v>
      </c>
      <c r="U12" s="6">
        <v>2023</v>
      </c>
      <c r="V12" s="6">
        <v>2024</v>
      </c>
      <c r="W12" s="6">
        <v>2025</v>
      </c>
      <c r="X12" s="6">
        <v>2026</v>
      </c>
      <c r="Y12" s="7"/>
    </row>
    <row r="13" spans="1:62" s="10" customFormat="1" hidden="1">
      <c r="A13" s="6">
        <v>1</v>
      </c>
      <c r="B13" s="41">
        <v>2</v>
      </c>
      <c r="C13" s="8">
        <v>3</v>
      </c>
      <c r="D13" s="8">
        <v>4</v>
      </c>
      <c r="E13" s="8">
        <v>5</v>
      </c>
      <c r="F13" s="8">
        <v>6</v>
      </c>
      <c r="G13" s="8">
        <v>7</v>
      </c>
      <c r="H13" s="8">
        <v>8</v>
      </c>
      <c r="I13" s="8">
        <v>9</v>
      </c>
      <c r="J13" s="8">
        <v>10</v>
      </c>
      <c r="K13" s="8">
        <v>11</v>
      </c>
      <c r="L13" s="8">
        <v>12</v>
      </c>
      <c r="M13" s="8">
        <v>13</v>
      </c>
      <c r="N13" s="8">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 customHeight="1">
      <c r="A14" s="206" t="s">
        <v>63</v>
      </c>
      <c r="B14" s="207"/>
      <c r="C14" s="6">
        <v>2020</v>
      </c>
      <c r="D14" s="6">
        <v>2026</v>
      </c>
      <c r="E14" s="6" t="s">
        <v>18</v>
      </c>
      <c r="F14" s="6" t="s">
        <v>18</v>
      </c>
      <c r="G14" s="6" t="s">
        <v>18</v>
      </c>
      <c r="H14" s="6" t="s">
        <v>18</v>
      </c>
      <c r="I14" s="6" t="s">
        <v>18</v>
      </c>
      <c r="J14" s="6" t="s">
        <v>18</v>
      </c>
      <c r="K14" s="6" t="s">
        <v>18</v>
      </c>
      <c r="L14" s="6" t="s">
        <v>18</v>
      </c>
      <c r="M14" s="6" t="s">
        <v>18</v>
      </c>
      <c r="N14" s="6"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 customHeight="1">
      <c r="A15" s="206" t="s">
        <v>64</v>
      </c>
      <c r="B15" s="207"/>
      <c r="C15" s="6">
        <v>2020</v>
      </c>
      <c r="D15" s="6">
        <v>2026</v>
      </c>
      <c r="E15" s="6" t="s">
        <v>18</v>
      </c>
      <c r="F15" s="6" t="s">
        <v>18</v>
      </c>
      <c r="G15" s="6" t="s">
        <v>18</v>
      </c>
      <c r="H15" s="6" t="s">
        <v>18</v>
      </c>
      <c r="I15" s="6" t="s">
        <v>18</v>
      </c>
      <c r="J15" s="6" t="s">
        <v>18</v>
      </c>
      <c r="K15" s="6" t="s">
        <v>18</v>
      </c>
      <c r="L15" s="6" t="s">
        <v>18</v>
      </c>
      <c r="M15" s="6" t="s">
        <v>18</v>
      </c>
      <c r="N15" s="6" t="s">
        <v>18</v>
      </c>
      <c r="O15" s="6" t="s">
        <v>18</v>
      </c>
      <c r="P15" s="6" t="s">
        <v>18</v>
      </c>
      <c r="Q15" s="6" t="s">
        <v>18</v>
      </c>
      <c r="R15" s="6" t="s">
        <v>18</v>
      </c>
      <c r="S15" s="6" t="s">
        <v>18</v>
      </c>
      <c r="T15" s="6" t="s">
        <v>18</v>
      </c>
      <c r="U15" s="6" t="s">
        <v>18</v>
      </c>
      <c r="V15" s="6" t="s">
        <v>18</v>
      </c>
      <c r="W15" s="6" t="s">
        <v>18</v>
      </c>
      <c r="X15" s="6" t="s">
        <v>18</v>
      </c>
    </row>
    <row r="16" spans="1:62" ht="72.75" customHeight="1">
      <c r="A16" s="206" t="s">
        <v>52</v>
      </c>
      <c r="B16" s="207"/>
      <c r="C16" s="6">
        <v>2020</v>
      </c>
      <c r="D16" s="6">
        <v>2026</v>
      </c>
      <c r="E16" s="6" t="s">
        <v>18</v>
      </c>
      <c r="F16" s="6" t="s">
        <v>18</v>
      </c>
      <c r="G16" s="6" t="s">
        <v>18</v>
      </c>
      <c r="H16" s="6" t="s">
        <v>18</v>
      </c>
      <c r="I16" s="6" t="s">
        <v>18</v>
      </c>
      <c r="J16" s="6" t="s">
        <v>18</v>
      </c>
      <c r="K16" s="6" t="s">
        <v>18</v>
      </c>
      <c r="L16" s="6" t="s">
        <v>18</v>
      </c>
      <c r="M16" s="6" t="s">
        <v>18</v>
      </c>
      <c r="N16" s="6" t="s">
        <v>18</v>
      </c>
      <c r="O16" s="6" t="s">
        <v>18</v>
      </c>
      <c r="P16" s="6" t="s">
        <v>18</v>
      </c>
      <c r="Q16" s="6" t="s">
        <v>18</v>
      </c>
      <c r="R16" s="6" t="s">
        <v>18</v>
      </c>
      <c r="S16" s="6" t="s">
        <v>18</v>
      </c>
      <c r="T16" s="6" t="s">
        <v>18</v>
      </c>
      <c r="U16" s="6" t="s">
        <v>18</v>
      </c>
      <c r="V16" s="6" t="s">
        <v>18</v>
      </c>
      <c r="W16" s="6" t="s">
        <v>18</v>
      </c>
      <c r="X16" s="6" t="s">
        <v>18</v>
      </c>
    </row>
    <row r="17" spans="1:24" ht="15.75" customHeight="1">
      <c r="A17" s="160"/>
      <c r="B17" s="136" t="s">
        <v>53</v>
      </c>
      <c r="C17" s="139">
        <v>2020</v>
      </c>
      <c r="D17" s="139">
        <v>2026</v>
      </c>
      <c r="E17" s="160" t="s">
        <v>28</v>
      </c>
      <c r="F17" s="11" t="s">
        <v>19</v>
      </c>
      <c r="G17" s="12" t="s">
        <v>33</v>
      </c>
      <c r="H17" s="12" t="s">
        <v>33</v>
      </c>
      <c r="I17" s="12" t="s">
        <v>33</v>
      </c>
      <c r="J17" s="12" t="s">
        <v>33</v>
      </c>
      <c r="K17" s="12" t="s">
        <v>33</v>
      </c>
      <c r="L17" s="12" t="s">
        <v>33</v>
      </c>
      <c r="M17" s="12" t="s">
        <v>33</v>
      </c>
      <c r="N17" s="12" t="s">
        <v>33</v>
      </c>
      <c r="O17" s="139" t="s">
        <v>18</v>
      </c>
      <c r="P17" s="139" t="s">
        <v>18</v>
      </c>
      <c r="Q17" s="139" t="s">
        <v>18</v>
      </c>
      <c r="R17" s="139" t="s">
        <v>18</v>
      </c>
      <c r="S17" s="139" t="s">
        <v>18</v>
      </c>
      <c r="T17" s="139" t="s">
        <v>18</v>
      </c>
      <c r="U17" s="139" t="s">
        <v>18</v>
      </c>
      <c r="V17" s="139" t="s">
        <v>18</v>
      </c>
      <c r="W17" s="139" t="s">
        <v>18</v>
      </c>
      <c r="X17" s="139" t="s">
        <v>18</v>
      </c>
    </row>
    <row r="18" spans="1:24" ht="62.45" customHeight="1">
      <c r="A18" s="161"/>
      <c r="B18" s="137"/>
      <c r="C18" s="140"/>
      <c r="D18" s="140"/>
      <c r="E18" s="161"/>
      <c r="F18" s="11" t="s">
        <v>26</v>
      </c>
      <c r="G18" s="12" t="s">
        <v>33</v>
      </c>
      <c r="H18" s="12" t="s">
        <v>33</v>
      </c>
      <c r="I18" s="12" t="s">
        <v>33</v>
      </c>
      <c r="J18" s="12" t="s">
        <v>33</v>
      </c>
      <c r="K18" s="12" t="s">
        <v>33</v>
      </c>
      <c r="L18" s="12" t="s">
        <v>33</v>
      </c>
      <c r="M18" s="12" t="s">
        <v>33</v>
      </c>
      <c r="N18" s="12" t="s">
        <v>33</v>
      </c>
      <c r="O18" s="140"/>
      <c r="P18" s="140"/>
      <c r="Q18" s="140"/>
      <c r="R18" s="140"/>
      <c r="S18" s="140"/>
      <c r="T18" s="140"/>
      <c r="U18" s="140"/>
      <c r="V18" s="140"/>
      <c r="W18" s="140"/>
      <c r="X18" s="140"/>
    </row>
    <row r="19" spans="1:24" ht="54.6" customHeight="1">
      <c r="A19" s="162"/>
      <c r="B19" s="138"/>
      <c r="C19" s="141"/>
      <c r="D19" s="141"/>
      <c r="E19" s="162"/>
      <c r="F19" s="11" t="s">
        <v>27</v>
      </c>
      <c r="G19" s="6" t="s">
        <v>33</v>
      </c>
      <c r="H19" s="6" t="s">
        <v>33</v>
      </c>
      <c r="I19" s="6" t="s">
        <v>33</v>
      </c>
      <c r="J19" s="6" t="s">
        <v>33</v>
      </c>
      <c r="K19" s="6" t="s">
        <v>33</v>
      </c>
      <c r="L19" s="6" t="s">
        <v>33</v>
      </c>
      <c r="M19" s="6" t="s">
        <v>33</v>
      </c>
      <c r="N19" s="6" t="s">
        <v>33</v>
      </c>
      <c r="O19" s="141"/>
      <c r="P19" s="141"/>
      <c r="Q19" s="141"/>
      <c r="R19" s="141"/>
      <c r="S19" s="141"/>
      <c r="T19" s="141"/>
      <c r="U19" s="141"/>
      <c r="V19" s="141"/>
      <c r="W19" s="141"/>
      <c r="X19" s="141"/>
    </row>
    <row r="20" spans="1:24" ht="31.15" customHeight="1">
      <c r="A20" s="203"/>
      <c r="B20" s="148" t="s">
        <v>24</v>
      </c>
      <c r="C20" s="157">
        <v>2020</v>
      </c>
      <c r="D20" s="157">
        <v>2026</v>
      </c>
      <c r="E20" s="200" t="s">
        <v>28</v>
      </c>
      <c r="F20" s="13" t="s">
        <v>19</v>
      </c>
      <c r="G20" s="54">
        <f t="shared" ref="G20:N20" si="0">G21+G22</f>
        <v>2566559729.21</v>
      </c>
      <c r="H20" s="54">
        <f t="shared" si="0"/>
        <v>313014811.70999998</v>
      </c>
      <c r="I20" s="54">
        <f t="shared" si="0"/>
        <v>347341155.65999997</v>
      </c>
      <c r="J20" s="54">
        <f t="shared" si="0"/>
        <v>394267185.65999997</v>
      </c>
      <c r="K20" s="54">
        <f t="shared" si="0"/>
        <v>390910753.88</v>
      </c>
      <c r="L20" s="54">
        <f t="shared" si="0"/>
        <v>407113625.17000002</v>
      </c>
      <c r="M20" s="54">
        <f t="shared" si="0"/>
        <v>412674112.94999999</v>
      </c>
      <c r="N20" s="54">
        <f t="shared" si="0"/>
        <v>301238084.18000001</v>
      </c>
      <c r="O20" s="139" t="s">
        <v>18</v>
      </c>
      <c r="P20" s="139" t="s">
        <v>18</v>
      </c>
      <c r="Q20" s="139" t="s">
        <v>18</v>
      </c>
      <c r="R20" s="139" t="s">
        <v>18</v>
      </c>
      <c r="S20" s="139" t="s">
        <v>18</v>
      </c>
      <c r="T20" s="139" t="s">
        <v>18</v>
      </c>
      <c r="U20" s="139" t="s">
        <v>18</v>
      </c>
      <c r="V20" s="139" t="s">
        <v>18</v>
      </c>
      <c r="W20" s="139" t="s">
        <v>18</v>
      </c>
      <c r="X20" s="139" t="s">
        <v>18</v>
      </c>
    </row>
    <row r="21" spans="1:24" ht="47.45" customHeight="1">
      <c r="A21" s="204"/>
      <c r="B21" s="149"/>
      <c r="C21" s="158"/>
      <c r="D21" s="158"/>
      <c r="E21" s="201"/>
      <c r="F21" s="13" t="s">
        <v>26</v>
      </c>
      <c r="G21" s="54">
        <f>SUM(H21:N21)</f>
        <v>490950096.44000006</v>
      </c>
      <c r="H21" s="54">
        <f>H24+H27+H30+H33+H36+H39+H48+H41+H45+H51+H69+H54+H57+H60+H63+H66</f>
        <v>64551140.259999998</v>
      </c>
      <c r="I21" s="54">
        <f t="shared" ref="I21:N21" si="1">I24+I27+I30+I33+I36+I39+I48+I41+I45+I51+I69+I54+I57+I60+I63+I66</f>
        <v>72264378.37000002</v>
      </c>
      <c r="J21" s="54">
        <f t="shared" si="1"/>
        <v>74286104.200000003</v>
      </c>
      <c r="K21" s="54">
        <f t="shared" si="1"/>
        <v>87469503.679999992</v>
      </c>
      <c r="L21" s="54">
        <f t="shared" si="1"/>
        <v>62992644.690000005</v>
      </c>
      <c r="M21" s="54">
        <f t="shared" si="1"/>
        <v>69314167.060000002</v>
      </c>
      <c r="N21" s="54">
        <f t="shared" si="1"/>
        <v>60072158.18</v>
      </c>
      <c r="O21" s="140"/>
      <c r="P21" s="140"/>
      <c r="Q21" s="140"/>
      <c r="R21" s="140"/>
      <c r="S21" s="140"/>
      <c r="T21" s="140"/>
      <c r="U21" s="140"/>
      <c r="V21" s="140"/>
      <c r="W21" s="140"/>
      <c r="X21" s="140"/>
    </row>
    <row r="22" spans="1:24" ht="62.45" customHeight="1">
      <c r="A22" s="205"/>
      <c r="B22" s="150"/>
      <c r="C22" s="159"/>
      <c r="D22" s="159"/>
      <c r="E22" s="202"/>
      <c r="F22" s="13" t="s">
        <v>27</v>
      </c>
      <c r="G22" s="54">
        <f>SUM(H22:N22)</f>
        <v>2075609632.77</v>
      </c>
      <c r="H22" s="26">
        <f>H25+H28+H31+H34+H40+H49+H37+H43+H46+H52+H55+H70+H58+H61+H64+H67</f>
        <v>248463671.44999999</v>
      </c>
      <c r="I22" s="26">
        <f t="shared" ref="I22:N22" si="2">I25+I28+I31+I34+I40+I49+I37+I43+I46+I52+I55+I70+I58+I61+I64+I67</f>
        <v>275076777.28999996</v>
      </c>
      <c r="J22" s="26">
        <f t="shared" si="2"/>
        <v>319981081.45999998</v>
      </c>
      <c r="K22" s="26">
        <f t="shared" si="2"/>
        <v>303441250.19999999</v>
      </c>
      <c r="L22" s="26">
        <f t="shared" si="2"/>
        <v>344120980.48000002</v>
      </c>
      <c r="M22" s="26">
        <f t="shared" si="2"/>
        <v>343359945.88999999</v>
      </c>
      <c r="N22" s="26">
        <f t="shared" si="2"/>
        <v>241165926</v>
      </c>
      <c r="O22" s="141"/>
      <c r="P22" s="141"/>
      <c r="Q22" s="141"/>
      <c r="R22" s="141"/>
      <c r="S22" s="141"/>
      <c r="T22" s="141"/>
      <c r="U22" s="141"/>
      <c r="V22" s="141"/>
      <c r="W22" s="141"/>
      <c r="X22" s="141"/>
    </row>
    <row r="23" spans="1:24" ht="15.75" customHeight="1">
      <c r="A23" s="203"/>
      <c r="B23" s="148" t="s">
        <v>104</v>
      </c>
      <c r="C23" s="157">
        <v>2020</v>
      </c>
      <c r="D23" s="157">
        <v>2026</v>
      </c>
      <c r="E23" s="200" t="s">
        <v>28</v>
      </c>
      <c r="F23" s="13" t="s">
        <v>19</v>
      </c>
      <c r="G23" s="54">
        <f t="shared" ref="G23:L23" si="3">G24+G25</f>
        <v>469727897.11000001</v>
      </c>
      <c r="H23" s="54">
        <f t="shared" si="3"/>
        <v>61981810.719999999</v>
      </c>
      <c r="I23" s="54">
        <f t="shared" si="3"/>
        <v>68436797.780000001</v>
      </c>
      <c r="J23" s="54">
        <f>J24+J25</f>
        <v>70893195.680000007</v>
      </c>
      <c r="K23" s="54">
        <f t="shared" si="3"/>
        <v>83908290.189999998</v>
      </c>
      <c r="L23" s="54">
        <f t="shared" si="3"/>
        <v>61517566.020000003</v>
      </c>
      <c r="M23" s="54">
        <f>M24+M25</f>
        <v>65408418.539999999</v>
      </c>
      <c r="N23" s="54">
        <f>N24+N25</f>
        <v>57581818.18</v>
      </c>
      <c r="O23" s="160" t="s">
        <v>69</v>
      </c>
      <c r="P23" s="139" t="s">
        <v>70</v>
      </c>
      <c r="Q23" s="139">
        <v>100</v>
      </c>
      <c r="R23" s="139">
        <v>100</v>
      </c>
      <c r="S23" s="139">
        <v>100</v>
      </c>
      <c r="T23" s="139">
        <v>100</v>
      </c>
      <c r="U23" s="139">
        <v>100</v>
      </c>
      <c r="V23" s="139">
        <v>100</v>
      </c>
      <c r="W23" s="139">
        <v>100</v>
      </c>
      <c r="X23" s="139">
        <v>100</v>
      </c>
    </row>
    <row r="24" spans="1:24" ht="62.45" customHeight="1">
      <c r="A24" s="204"/>
      <c r="B24" s="149"/>
      <c r="C24" s="158"/>
      <c r="D24" s="158"/>
      <c r="E24" s="201"/>
      <c r="F24" s="13" t="s">
        <v>26</v>
      </c>
      <c r="G24" s="54">
        <f>SUM(H24:N24)</f>
        <v>469727897.11000001</v>
      </c>
      <c r="H24" s="55">
        <v>61981810.719999999</v>
      </c>
      <c r="I24" s="54">
        <v>68436797.780000001</v>
      </c>
      <c r="J24" s="54">
        <v>70893195.680000007</v>
      </c>
      <c r="K24" s="54">
        <v>83908290.189999998</v>
      </c>
      <c r="L24" s="54">
        <v>61517566.020000003</v>
      </c>
      <c r="M24" s="54">
        <v>65408418.539999999</v>
      </c>
      <c r="N24" s="54">
        <v>57581818.18</v>
      </c>
      <c r="O24" s="161"/>
      <c r="P24" s="140"/>
      <c r="Q24" s="140"/>
      <c r="R24" s="140"/>
      <c r="S24" s="140"/>
      <c r="T24" s="140"/>
      <c r="U24" s="140"/>
      <c r="V24" s="140"/>
      <c r="W24" s="140"/>
      <c r="X24" s="140"/>
    </row>
    <row r="25" spans="1:24" ht="72.599999999999994" customHeight="1">
      <c r="A25" s="205"/>
      <c r="B25" s="150"/>
      <c r="C25" s="159"/>
      <c r="D25" s="159"/>
      <c r="E25" s="202"/>
      <c r="F25" s="13" t="s">
        <v>27</v>
      </c>
      <c r="G25" s="54">
        <f>SUM(H25:N25)</f>
        <v>0</v>
      </c>
      <c r="H25" s="26"/>
      <c r="I25" s="26"/>
      <c r="J25" s="26"/>
      <c r="K25" s="26"/>
      <c r="L25" s="26"/>
      <c r="M25" s="26"/>
      <c r="N25" s="26"/>
      <c r="O25" s="162"/>
      <c r="P25" s="141"/>
      <c r="Q25" s="141"/>
      <c r="R25" s="141"/>
      <c r="S25" s="141"/>
      <c r="T25" s="141"/>
      <c r="U25" s="141"/>
      <c r="V25" s="141"/>
      <c r="W25" s="141"/>
      <c r="X25" s="141"/>
    </row>
    <row r="26" spans="1:24" ht="15.75" customHeight="1">
      <c r="A26" s="145"/>
      <c r="B26" s="148" t="s">
        <v>111</v>
      </c>
      <c r="C26" s="142">
        <v>2020</v>
      </c>
      <c r="D26" s="142">
        <v>2026</v>
      </c>
      <c r="E26" s="145" t="s">
        <v>28</v>
      </c>
      <c r="F26" s="14" t="s">
        <v>19</v>
      </c>
      <c r="G26" s="56">
        <f t="shared" ref="G26:M26" si="4">G27+G28</f>
        <v>1786313592.5599999</v>
      </c>
      <c r="H26" s="56">
        <f t="shared" si="4"/>
        <v>237806896</v>
      </c>
      <c r="I26" s="56">
        <f t="shared" si="4"/>
        <v>245707173.56</v>
      </c>
      <c r="J26" s="56">
        <f>J27+J28</f>
        <v>289931221</v>
      </c>
      <c r="K26" s="56">
        <f t="shared" si="4"/>
        <v>275056816</v>
      </c>
      <c r="L26" s="56">
        <f t="shared" si="4"/>
        <v>249176533</v>
      </c>
      <c r="M26" s="54">
        <f t="shared" si="4"/>
        <v>249176533</v>
      </c>
      <c r="N26" s="54">
        <f>N27+N28</f>
        <v>239458420</v>
      </c>
      <c r="O26" s="160" t="s">
        <v>132</v>
      </c>
      <c r="P26" s="139" t="s">
        <v>70</v>
      </c>
      <c r="Q26" s="139">
        <v>100</v>
      </c>
      <c r="R26" s="139">
        <v>100</v>
      </c>
      <c r="S26" s="139">
        <v>100</v>
      </c>
      <c r="T26" s="139">
        <v>100</v>
      </c>
      <c r="U26" s="139">
        <v>100</v>
      </c>
      <c r="V26" s="139">
        <v>100</v>
      </c>
      <c r="W26" s="139">
        <v>100</v>
      </c>
      <c r="X26" s="139">
        <v>100</v>
      </c>
    </row>
    <row r="27" spans="1:24" ht="64.900000000000006" customHeight="1">
      <c r="A27" s="146"/>
      <c r="B27" s="149"/>
      <c r="C27" s="143"/>
      <c r="D27" s="143"/>
      <c r="E27" s="146"/>
      <c r="F27" s="14" t="s">
        <v>26</v>
      </c>
      <c r="G27" s="56">
        <f>SUM(H27:N27)</f>
        <v>0</v>
      </c>
      <c r="H27" s="56">
        <v>0</v>
      </c>
      <c r="I27" s="56">
        <v>0</v>
      </c>
      <c r="J27" s="56">
        <v>0</v>
      </c>
      <c r="K27" s="56">
        <v>0</v>
      </c>
      <c r="L27" s="56">
        <v>0</v>
      </c>
      <c r="M27" s="54">
        <v>0</v>
      </c>
      <c r="N27" s="54">
        <v>0</v>
      </c>
      <c r="O27" s="161"/>
      <c r="P27" s="140"/>
      <c r="Q27" s="140"/>
      <c r="R27" s="140"/>
      <c r="S27" s="140"/>
      <c r="T27" s="140"/>
      <c r="U27" s="140"/>
      <c r="V27" s="140"/>
      <c r="W27" s="140"/>
      <c r="X27" s="140"/>
    </row>
    <row r="28" spans="1:24" ht="231.75" customHeight="1">
      <c r="A28" s="147"/>
      <c r="B28" s="150"/>
      <c r="C28" s="144"/>
      <c r="D28" s="144"/>
      <c r="E28" s="147"/>
      <c r="F28" s="14" t="s">
        <v>27</v>
      </c>
      <c r="G28" s="56">
        <f>SUM(H28:N28)</f>
        <v>1786313592.5599999</v>
      </c>
      <c r="H28" s="57">
        <v>237806896</v>
      </c>
      <c r="I28" s="58">
        <v>245707173.56</v>
      </c>
      <c r="J28" s="58">
        <v>289931221</v>
      </c>
      <c r="K28" s="58">
        <v>275056816</v>
      </c>
      <c r="L28" s="58">
        <v>249176533</v>
      </c>
      <c r="M28" s="58">
        <v>249176533</v>
      </c>
      <c r="N28" s="58">
        <v>239458420</v>
      </c>
      <c r="O28" s="162"/>
      <c r="P28" s="141"/>
      <c r="Q28" s="141"/>
      <c r="R28" s="141"/>
      <c r="S28" s="141"/>
      <c r="T28" s="141"/>
      <c r="U28" s="141"/>
      <c r="V28" s="141"/>
      <c r="W28" s="141"/>
      <c r="X28" s="141"/>
    </row>
    <row r="29" spans="1:24" ht="31.15" customHeight="1">
      <c r="A29" s="145"/>
      <c r="B29" s="163" t="s">
        <v>112</v>
      </c>
      <c r="C29" s="142">
        <v>2020</v>
      </c>
      <c r="D29" s="142">
        <v>2026</v>
      </c>
      <c r="E29" s="145" t="s">
        <v>28</v>
      </c>
      <c r="F29" s="14" t="s">
        <v>19</v>
      </c>
      <c r="G29" s="56">
        <f t="shared" ref="G29:M29" si="5">G30+G31</f>
        <v>9819054</v>
      </c>
      <c r="H29" s="56">
        <f>H30+H31</f>
        <v>551038</v>
      </c>
      <c r="I29" s="56">
        <f t="shared" si="5"/>
        <v>1000886</v>
      </c>
      <c r="J29" s="56">
        <f t="shared" si="5"/>
        <v>1004875</v>
      </c>
      <c r="K29" s="56">
        <f t="shared" si="5"/>
        <v>1851583</v>
      </c>
      <c r="L29" s="56">
        <f t="shared" si="5"/>
        <v>1851583</v>
      </c>
      <c r="M29" s="56">
        <f t="shared" si="5"/>
        <v>1851583</v>
      </c>
      <c r="N29" s="56">
        <f>N30+N31</f>
        <v>1707506</v>
      </c>
      <c r="O29" s="160" t="s">
        <v>200</v>
      </c>
      <c r="P29" s="139" t="s">
        <v>70</v>
      </c>
      <c r="Q29" s="139">
        <v>100</v>
      </c>
      <c r="R29" s="139">
        <v>100</v>
      </c>
      <c r="S29" s="139">
        <v>100</v>
      </c>
      <c r="T29" s="139">
        <v>100</v>
      </c>
      <c r="U29" s="139">
        <v>100</v>
      </c>
      <c r="V29" s="139">
        <v>100</v>
      </c>
      <c r="W29" s="139">
        <v>100</v>
      </c>
      <c r="X29" s="139">
        <v>100</v>
      </c>
    </row>
    <row r="30" spans="1:24" ht="70.5" customHeight="1">
      <c r="A30" s="146"/>
      <c r="B30" s="164"/>
      <c r="C30" s="143"/>
      <c r="D30" s="143"/>
      <c r="E30" s="146"/>
      <c r="F30" s="14" t="s">
        <v>26</v>
      </c>
      <c r="G30" s="56">
        <f>SUM(H30:N30)</f>
        <v>0</v>
      </c>
      <c r="H30" s="56">
        <v>0</v>
      </c>
      <c r="I30" s="56">
        <v>0</v>
      </c>
      <c r="J30" s="56">
        <v>0</v>
      </c>
      <c r="K30" s="56">
        <v>0</v>
      </c>
      <c r="L30" s="56">
        <v>0</v>
      </c>
      <c r="M30" s="56">
        <v>0</v>
      </c>
      <c r="N30" s="56">
        <v>0</v>
      </c>
      <c r="O30" s="161"/>
      <c r="P30" s="140"/>
      <c r="Q30" s="140"/>
      <c r="R30" s="140"/>
      <c r="S30" s="140"/>
      <c r="T30" s="140"/>
      <c r="U30" s="140"/>
      <c r="V30" s="140"/>
      <c r="W30" s="140"/>
      <c r="X30" s="140"/>
    </row>
    <row r="31" spans="1:24" ht="70.900000000000006" customHeight="1">
      <c r="A31" s="147"/>
      <c r="B31" s="165"/>
      <c r="C31" s="144"/>
      <c r="D31" s="144"/>
      <c r="E31" s="147"/>
      <c r="F31" s="14" t="s">
        <v>27</v>
      </c>
      <c r="G31" s="56">
        <f>SUM(H31:N31)</f>
        <v>9819054</v>
      </c>
      <c r="H31" s="57">
        <v>551038</v>
      </c>
      <c r="I31" s="58">
        <v>1000886</v>
      </c>
      <c r="J31" s="58">
        <v>1004875</v>
      </c>
      <c r="K31" s="58">
        <v>1851583</v>
      </c>
      <c r="L31" s="58">
        <v>1851583</v>
      </c>
      <c r="M31" s="58">
        <v>1851583</v>
      </c>
      <c r="N31" s="58">
        <v>1707506</v>
      </c>
      <c r="O31" s="162"/>
      <c r="P31" s="141"/>
      <c r="Q31" s="141"/>
      <c r="R31" s="141"/>
      <c r="S31" s="141"/>
      <c r="T31" s="141"/>
      <c r="U31" s="141"/>
      <c r="V31" s="141"/>
      <c r="W31" s="141"/>
      <c r="X31" s="141"/>
    </row>
    <row r="32" spans="1:24" ht="40.5" customHeight="1">
      <c r="A32" s="14"/>
      <c r="B32" s="163" t="s">
        <v>139</v>
      </c>
      <c r="C32" s="142">
        <v>2020</v>
      </c>
      <c r="D32" s="142">
        <v>2026</v>
      </c>
      <c r="E32" s="145" t="s">
        <v>28</v>
      </c>
      <c r="F32" s="14" t="s">
        <v>19</v>
      </c>
      <c r="G32" s="56">
        <f t="shared" ref="G32:N32" si="6">G33+G34</f>
        <v>4824595</v>
      </c>
      <c r="H32" s="58">
        <f t="shared" si="6"/>
        <v>1391028</v>
      </c>
      <c r="I32" s="58">
        <f t="shared" si="6"/>
        <v>924150</v>
      </c>
      <c r="J32" s="58">
        <f t="shared" si="6"/>
        <v>750200</v>
      </c>
      <c r="K32" s="58">
        <f t="shared" si="6"/>
        <v>756467</v>
      </c>
      <c r="L32" s="58">
        <f t="shared" si="6"/>
        <v>0</v>
      </c>
      <c r="M32" s="58">
        <f t="shared" si="6"/>
        <v>1002750</v>
      </c>
      <c r="N32" s="58">
        <f t="shared" si="6"/>
        <v>0</v>
      </c>
      <c r="O32" s="217" t="s">
        <v>184</v>
      </c>
      <c r="P32" s="139" t="s">
        <v>70</v>
      </c>
      <c r="Q32" s="139">
        <v>100</v>
      </c>
      <c r="R32" s="139">
        <v>100</v>
      </c>
      <c r="S32" s="139">
        <v>100</v>
      </c>
      <c r="T32" s="139">
        <v>100</v>
      </c>
      <c r="U32" s="139">
        <v>100</v>
      </c>
      <c r="V32" s="139">
        <v>100</v>
      </c>
      <c r="W32" s="139">
        <v>100</v>
      </c>
      <c r="X32" s="139">
        <v>100</v>
      </c>
    </row>
    <row r="33" spans="1:24" ht="54.75" customHeight="1">
      <c r="A33" s="14"/>
      <c r="B33" s="164"/>
      <c r="C33" s="143"/>
      <c r="D33" s="143"/>
      <c r="E33" s="146"/>
      <c r="F33" s="14" t="s">
        <v>26</v>
      </c>
      <c r="G33" s="56">
        <f>SUM(H33:N33)</f>
        <v>3035439</v>
      </c>
      <c r="H33" s="57">
        <v>695514</v>
      </c>
      <c r="I33" s="58">
        <v>462075</v>
      </c>
      <c r="J33" s="58">
        <v>375100</v>
      </c>
      <c r="K33" s="58">
        <v>500000</v>
      </c>
      <c r="L33" s="58">
        <v>0</v>
      </c>
      <c r="M33" s="58">
        <v>1002750</v>
      </c>
      <c r="N33" s="58">
        <v>0</v>
      </c>
      <c r="O33" s="218"/>
      <c r="P33" s="140"/>
      <c r="Q33" s="140"/>
      <c r="R33" s="140"/>
      <c r="S33" s="140"/>
      <c r="T33" s="140"/>
      <c r="U33" s="140"/>
      <c r="V33" s="140"/>
      <c r="W33" s="140"/>
      <c r="X33" s="140"/>
    </row>
    <row r="34" spans="1:24" ht="51" customHeight="1">
      <c r="A34" s="14"/>
      <c r="B34" s="165"/>
      <c r="C34" s="144"/>
      <c r="D34" s="144"/>
      <c r="E34" s="147"/>
      <c r="F34" s="14" t="s">
        <v>27</v>
      </c>
      <c r="G34" s="56">
        <f>SUM(H34:N34)</f>
        <v>1789156</v>
      </c>
      <c r="H34" s="57">
        <v>695514</v>
      </c>
      <c r="I34" s="58">
        <v>462075</v>
      </c>
      <c r="J34" s="58">
        <v>375100</v>
      </c>
      <c r="K34" s="58">
        <v>256467</v>
      </c>
      <c r="L34" s="58">
        <v>0</v>
      </c>
      <c r="M34" s="58">
        <v>0</v>
      </c>
      <c r="N34" s="58">
        <v>0</v>
      </c>
      <c r="O34" s="219"/>
      <c r="P34" s="141"/>
      <c r="Q34" s="141"/>
      <c r="R34" s="141"/>
      <c r="S34" s="141"/>
      <c r="T34" s="141"/>
      <c r="U34" s="141"/>
      <c r="V34" s="141"/>
      <c r="W34" s="141"/>
      <c r="X34" s="141"/>
    </row>
    <row r="35" spans="1:24" ht="40.5" customHeight="1">
      <c r="A35" s="142"/>
      <c r="B35" s="163" t="s">
        <v>137</v>
      </c>
      <c r="C35" s="142">
        <v>2020</v>
      </c>
      <c r="D35" s="142">
        <v>2026</v>
      </c>
      <c r="E35" s="145" t="s">
        <v>28</v>
      </c>
      <c r="F35" s="14" t="s">
        <v>19</v>
      </c>
      <c r="G35" s="56">
        <f>G36+G37</f>
        <v>0</v>
      </c>
      <c r="H35" s="58">
        <f>H36</f>
        <v>0</v>
      </c>
      <c r="I35" s="58">
        <f>I36</f>
        <v>0</v>
      </c>
      <c r="J35" s="58">
        <f>J36+J37</f>
        <v>0</v>
      </c>
      <c r="K35" s="58">
        <f>K36+K37</f>
        <v>0</v>
      </c>
      <c r="L35" s="58">
        <f>L36+L37</f>
        <v>0</v>
      </c>
      <c r="M35" s="58">
        <f>M36+M37</f>
        <v>0</v>
      </c>
      <c r="N35" s="58">
        <f>N36+N37</f>
        <v>0</v>
      </c>
      <c r="O35" s="139" t="s">
        <v>133</v>
      </c>
      <c r="P35" s="139" t="s">
        <v>134</v>
      </c>
      <c r="Q35" s="139"/>
      <c r="R35" s="139">
        <v>0</v>
      </c>
      <c r="S35" s="139">
        <v>0</v>
      </c>
      <c r="T35" s="139"/>
      <c r="U35" s="139"/>
      <c r="V35" s="139"/>
      <c r="W35" s="139"/>
      <c r="X35" s="139"/>
    </row>
    <row r="36" spans="1:24" ht="43.15" customHeight="1">
      <c r="A36" s="143"/>
      <c r="B36" s="164"/>
      <c r="C36" s="143"/>
      <c r="D36" s="143"/>
      <c r="E36" s="146"/>
      <c r="F36" s="14" t="s">
        <v>26</v>
      </c>
      <c r="G36" s="56">
        <f>SUM(H36:N36)</f>
        <v>0</v>
      </c>
      <c r="H36" s="58"/>
      <c r="I36" s="58"/>
      <c r="J36" s="58">
        <v>0</v>
      </c>
      <c r="K36" s="58">
        <v>0</v>
      </c>
      <c r="L36" s="58">
        <v>0</v>
      </c>
      <c r="M36" s="58">
        <v>0</v>
      </c>
      <c r="N36" s="58">
        <v>0</v>
      </c>
      <c r="O36" s="140"/>
      <c r="P36" s="140"/>
      <c r="Q36" s="140"/>
      <c r="R36" s="140"/>
      <c r="S36" s="140"/>
      <c r="T36" s="140"/>
      <c r="U36" s="140"/>
      <c r="V36" s="140"/>
      <c r="W36" s="140"/>
      <c r="X36" s="140"/>
    </row>
    <row r="37" spans="1:24" ht="40.5" customHeight="1">
      <c r="A37" s="144"/>
      <c r="B37" s="165"/>
      <c r="C37" s="144"/>
      <c r="D37" s="144"/>
      <c r="E37" s="147"/>
      <c r="F37" s="14" t="s">
        <v>27</v>
      </c>
      <c r="G37" s="56">
        <f>SUM(H37:N37)</f>
        <v>0</v>
      </c>
      <c r="H37" s="58"/>
      <c r="I37" s="58"/>
      <c r="J37" s="58">
        <v>0</v>
      </c>
      <c r="K37" s="58">
        <v>0</v>
      </c>
      <c r="L37" s="58">
        <v>0</v>
      </c>
      <c r="M37" s="58">
        <v>0</v>
      </c>
      <c r="N37" s="58">
        <v>0</v>
      </c>
      <c r="O37" s="141"/>
      <c r="P37" s="141"/>
      <c r="Q37" s="141"/>
      <c r="R37" s="141"/>
      <c r="S37" s="141"/>
      <c r="T37" s="141"/>
      <c r="U37" s="141"/>
      <c r="V37" s="141"/>
      <c r="W37" s="141"/>
      <c r="X37" s="141"/>
    </row>
    <row r="38" spans="1:24" ht="40.5" customHeight="1">
      <c r="A38" s="142"/>
      <c r="B38" s="163" t="s">
        <v>140</v>
      </c>
      <c r="C38" s="142">
        <v>2020</v>
      </c>
      <c r="D38" s="142">
        <v>2026</v>
      </c>
      <c r="E38" s="145" t="s">
        <v>28</v>
      </c>
      <c r="F38" s="14" t="s">
        <v>19</v>
      </c>
      <c r="G38" s="56">
        <f>G39+G40</f>
        <v>9563213.120000001</v>
      </c>
      <c r="H38" s="58">
        <f>H39+H40</f>
        <v>1531484</v>
      </c>
      <c r="I38" s="58">
        <f t="shared" ref="I38:N38" si="7">I39+I40</f>
        <v>2363738</v>
      </c>
      <c r="J38" s="58">
        <f t="shared" si="7"/>
        <v>1785142</v>
      </c>
      <c r="K38" s="58">
        <f t="shared" si="7"/>
        <v>1960367</v>
      </c>
      <c r="L38" s="58">
        <f t="shared" si="7"/>
        <v>0</v>
      </c>
      <c r="M38" s="58">
        <f t="shared" si="7"/>
        <v>43482.12</v>
      </c>
      <c r="N38" s="58">
        <f t="shared" si="7"/>
        <v>1879000</v>
      </c>
      <c r="O38" s="139" t="s">
        <v>132</v>
      </c>
      <c r="P38" s="139" t="s">
        <v>70</v>
      </c>
      <c r="Q38" s="139">
        <v>100</v>
      </c>
      <c r="R38" s="139">
        <v>100</v>
      </c>
      <c r="S38" s="139">
        <v>100</v>
      </c>
      <c r="T38" s="139">
        <v>100</v>
      </c>
      <c r="U38" s="139">
        <v>100</v>
      </c>
      <c r="V38" s="139">
        <v>100</v>
      </c>
      <c r="W38" s="139">
        <v>100</v>
      </c>
      <c r="X38" s="139">
        <v>100</v>
      </c>
    </row>
    <row r="39" spans="1:24" ht="55.5" customHeight="1">
      <c r="A39" s="143"/>
      <c r="B39" s="164"/>
      <c r="C39" s="143"/>
      <c r="D39" s="143"/>
      <c r="E39" s="146"/>
      <c r="F39" s="14" t="s">
        <v>26</v>
      </c>
      <c r="G39" s="56">
        <f>SUM(H39:N39)</f>
        <v>9563213.120000001</v>
      </c>
      <c r="H39" s="57">
        <v>1531484</v>
      </c>
      <c r="I39" s="58">
        <v>2363738</v>
      </c>
      <c r="J39" s="58">
        <v>1785142</v>
      </c>
      <c r="K39" s="58">
        <v>1960367</v>
      </c>
      <c r="L39" s="58">
        <v>0</v>
      </c>
      <c r="M39" s="58">
        <v>43482.12</v>
      </c>
      <c r="N39" s="58">
        <v>1879000</v>
      </c>
      <c r="O39" s="140"/>
      <c r="P39" s="140"/>
      <c r="Q39" s="140"/>
      <c r="R39" s="140"/>
      <c r="S39" s="140"/>
      <c r="T39" s="140"/>
      <c r="U39" s="140"/>
      <c r="V39" s="140"/>
      <c r="W39" s="140"/>
      <c r="X39" s="140"/>
    </row>
    <row r="40" spans="1:24" ht="40.5" customHeight="1">
      <c r="A40" s="144"/>
      <c r="B40" s="165"/>
      <c r="C40" s="144"/>
      <c r="D40" s="144"/>
      <c r="E40" s="147"/>
      <c r="F40" s="14" t="s">
        <v>27</v>
      </c>
      <c r="G40" s="56">
        <f>SUM(H40:N40)</f>
        <v>0</v>
      </c>
      <c r="H40" s="58"/>
      <c r="I40" s="58"/>
      <c r="J40" s="58"/>
      <c r="K40" s="58"/>
      <c r="L40" s="58"/>
      <c r="M40" s="58"/>
      <c r="N40" s="58"/>
      <c r="O40" s="141"/>
      <c r="P40" s="141"/>
      <c r="Q40" s="141"/>
      <c r="R40" s="141"/>
      <c r="S40" s="141"/>
      <c r="T40" s="141"/>
      <c r="U40" s="141"/>
      <c r="V40" s="141"/>
      <c r="W40" s="141"/>
      <c r="X40" s="141"/>
    </row>
    <row r="41" spans="1:24" ht="40.5" customHeight="1">
      <c r="A41" s="15"/>
      <c r="B41" s="163" t="s">
        <v>141</v>
      </c>
      <c r="C41" s="142"/>
      <c r="D41" s="142"/>
      <c r="E41" s="145" t="s">
        <v>28</v>
      </c>
      <c r="F41" s="14" t="s">
        <v>19</v>
      </c>
      <c r="G41" s="56">
        <f>G42+G43</f>
        <v>295800</v>
      </c>
      <c r="H41" s="58">
        <f>H42+H43</f>
        <v>37700</v>
      </c>
      <c r="I41" s="58">
        <f>I42+I43</f>
        <v>72100</v>
      </c>
      <c r="J41" s="58">
        <f t="shared" ref="J41:N41" si="8">J42+J43</f>
        <v>66000</v>
      </c>
      <c r="K41" s="58">
        <f t="shared" si="8"/>
        <v>40000</v>
      </c>
      <c r="L41" s="58">
        <f t="shared" si="8"/>
        <v>40000</v>
      </c>
      <c r="M41" s="58">
        <f t="shared" si="8"/>
        <v>40000</v>
      </c>
      <c r="N41" s="58">
        <f t="shared" si="8"/>
        <v>0</v>
      </c>
      <c r="O41" s="139" t="s">
        <v>132</v>
      </c>
      <c r="P41" s="139" t="s">
        <v>70</v>
      </c>
      <c r="Q41" s="139">
        <v>100</v>
      </c>
      <c r="R41" s="139">
        <v>100</v>
      </c>
      <c r="S41" s="139">
        <v>100</v>
      </c>
      <c r="T41" s="139">
        <v>100</v>
      </c>
      <c r="U41" s="139">
        <v>100</v>
      </c>
      <c r="V41" s="139">
        <v>100</v>
      </c>
      <c r="W41" s="139">
        <v>100</v>
      </c>
      <c r="X41" s="139"/>
    </row>
    <row r="42" spans="1:24" ht="40.5" customHeight="1">
      <c r="A42" s="15"/>
      <c r="B42" s="164"/>
      <c r="C42" s="143"/>
      <c r="D42" s="143"/>
      <c r="E42" s="146"/>
      <c r="F42" s="14" t="s">
        <v>26</v>
      </c>
      <c r="G42" s="56">
        <f>SUM(H42:N42)</f>
        <v>295800</v>
      </c>
      <c r="H42" s="57">
        <v>37700</v>
      </c>
      <c r="I42" s="58">
        <v>72100</v>
      </c>
      <c r="J42" s="58">
        <v>66000</v>
      </c>
      <c r="K42" s="58">
        <v>40000</v>
      </c>
      <c r="L42" s="58">
        <v>40000</v>
      </c>
      <c r="M42" s="58">
        <v>40000</v>
      </c>
      <c r="N42" s="58">
        <v>0</v>
      </c>
      <c r="O42" s="140"/>
      <c r="P42" s="140"/>
      <c r="Q42" s="140"/>
      <c r="R42" s="140"/>
      <c r="S42" s="140"/>
      <c r="T42" s="140"/>
      <c r="U42" s="140"/>
      <c r="V42" s="140"/>
      <c r="W42" s="140"/>
      <c r="X42" s="140"/>
    </row>
    <row r="43" spans="1:24" ht="40.5" customHeight="1">
      <c r="A43" s="15"/>
      <c r="B43" s="165"/>
      <c r="C43" s="144"/>
      <c r="D43" s="144"/>
      <c r="E43" s="147"/>
      <c r="F43" s="14" t="s">
        <v>27</v>
      </c>
      <c r="G43" s="56">
        <f>SUM(H43:N43)</f>
        <v>0</v>
      </c>
      <c r="H43" s="58">
        <v>0</v>
      </c>
      <c r="I43" s="58">
        <v>0</v>
      </c>
      <c r="J43" s="58">
        <v>0</v>
      </c>
      <c r="K43" s="58">
        <v>0</v>
      </c>
      <c r="L43" s="58">
        <v>0</v>
      </c>
      <c r="M43" s="58">
        <v>0</v>
      </c>
      <c r="N43" s="58">
        <v>0</v>
      </c>
      <c r="O43" s="141"/>
      <c r="P43" s="141"/>
      <c r="Q43" s="141"/>
      <c r="R43" s="141"/>
      <c r="S43" s="141"/>
      <c r="T43" s="141"/>
      <c r="U43" s="141"/>
      <c r="V43" s="141"/>
      <c r="W43" s="141"/>
      <c r="X43" s="141"/>
    </row>
    <row r="44" spans="1:24" ht="40.5" customHeight="1">
      <c r="A44" s="15"/>
      <c r="B44" s="163" t="s">
        <v>176</v>
      </c>
      <c r="C44" s="142">
        <v>2020</v>
      </c>
      <c r="D44" s="142">
        <v>2026</v>
      </c>
      <c r="E44" s="145" t="s">
        <v>28</v>
      </c>
      <c r="F44" s="14" t="s">
        <v>19</v>
      </c>
      <c r="G44" s="56">
        <f>SUM(H44:N44)</f>
        <v>51729958.010000005</v>
      </c>
      <c r="H44" s="58">
        <f>H45+H46</f>
        <v>3642727.93</v>
      </c>
      <c r="I44" s="58">
        <f>I45+I46</f>
        <v>8030052.3500000006</v>
      </c>
      <c r="J44" s="58">
        <f t="shared" ref="J44:N44" si="9">J45+J46</f>
        <v>10291907.32</v>
      </c>
      <c r="K44" s="58">
        <f t="shared" si="9"/>
        <v>9849780</v>
      </c>
      <c r="L44" s="58">
        <f t="shared" si="9"/>
        <v>10111712.5</v>
      </c>
      <c r="M44" s="58">
        <f t="shared" si="9"/>
        <v>9350677.9100000001</v>
      </c>
      <c r="N44" s="58">
        <f t="shared" si="9"/>
        <v>453100</v>
      </c>
      <c r="O44" s="139" t="s">
        <v>177</v>
      </c>
      <c r="P44" s="139" t="s">
        <v>70</v>
      </c>
      <c r="Q44" s="139">
        <v>100</v>
      </c>
      <c r="R44" s="139">
        <v>100</v>
      </c>
      <c r="S44" s="139">
        <v>100</v>
      </c>
      <c r="T44" s="139">
        <v>100</v>
      </c>
      <c r="U44" s="139">
        <v>100</v>
      </c>
      <c r="V44" s="139">
        <v>100</v>
      </c>
      <c r="W44" s="139">
        <v>100</v>
      </c>
      <c r="X44" s="139">
        <v>100</v>
      </c>
    </row>
    <row r="45" spans="1:24" ht="40.5" customHeight="1">
      <c r="A45" s="15"/>
      <c r="B45" s="164"/>
      <c r="C45" s="143"/>
      <c r="D45" s="143"/>
      <c r="E45" s="146"/>
      <c r="F45" s="14" t="s">
        <v>26</v>
      </c>
      <c r="G45" s="56">
        <f>SUM(H45:N45)</f>
        <v>3552666.42</v>
      </c>
      <c r="H45" s="56">
        <v>182136.48</v>
      </c>
      <c r="I45" s="58">
        <v>401502.62</v>
      </c>
      <c r="J45" s="58">
        <v>514595.32</v>
      </c>
      <c r="K45" s="58">
        <v>492489</v>
      </c>
      <c r="L45" s="58">
        <v>754421.5</v>
      </c>
      <c r="M45" s="58">
        <v>754421.5</v>
      </c>
      <c r="N45" s="58">
        <v>453100</v>
      </c>
      <c r="O45" s="140"/>
      <c r="P45" s="140"/>
      <c r="Q45" s="140"/>
      <c r="R45" s="140"/>
      <c r="S45" s="140"/>
      <c r="T45" s="140"/>
      <c r="U45" s="140"/>
      <c r="V45" s="140"/>
      <c r="W45" s="140"/>
      <c r="X45" s="140"/>
    </row>
    <row r="46" spans="1:24" ht="109.9" customHeight="1">
      <c r="A46" s="15"/>
      <c r="B46" s="165"/>
      <c r="C46" s="144"/>
      <c r="D46" s="144"/>
      <c r="E46" s="147"/>
      <c r="F46" s="14" t="s">
        <v>27</v>
      </c>
      <c r="G46" s="56">
        <f>H46</f>
        <v>3460591.45</v>
      </c>
      <c r="H46" s="58">
        <v>3460591.45</v>
      </c>
      <c r="I46" s="58">
        <v>7628549.7300000004</v>
      </c>
      <c r="J46" s="58">
        <v>9777312</v>
      </c>
      <c r="K46" s="58">
        <v>9357291</v>
      </c>
      <c r="L46" s="58">
        <v>9357291</v>
      </c>
      <c r="M46" s="58">
        <v>8596256.4100000001</v>
      </c>
      <c r="N46" s="58"/>
      <c r="O46" s="141"/>
      <c r="P46" s="141"/>
      <c r="Q46" s="141"/>
      <c r="R46" s="141"/>
      <c r="S46" s="141"/>
      <c r="T46" s="141"/>
      <c r="U46" s="141"/>
      <c r="V46" s="141"/>
      <c r="W46" s="141"/>
      <c r="X46" s="141"/>
    </row>
    <row r="47" spans="1:24" ht="26.25" customHeight="1">
      <c r="A47" s="142"/>
      <c r="B47" s="163" t="s">
        <v>207</v>
      </c>
      <c r="C47" s="142">
        <v>2020</v>
      </c>
      <c r="D47" s="142">
        <v>2026</v>
      </c>
      <c r="E47" s="145" t="s">
        <v>28</v>
      </c>
      <c r="F47" s="14" t="s">
        <v>19</v>
      </c>
      <c r="G47" s="56">
        <f>G48+G49</f>
        <v>3472463.64</v>
      </c>
      <c r="H47" s="58">
        <f>H48+H49</f>
        <v>0</v>
      </c>
      <c r="I47" s="58">
        <f t="shared" ref="I47:N47" si="10">I48+I49</f>
        <v>3472463.64</v>
      </c>
      <c r="J47" s="58">
        <f t="shared" si="10"/>
        <v>0</v>
      </c>
      <c r="K47" s="58">
        <f t="shared" si="10"/>
        <v>0</v>
      </c>
      <c r="L47" s="58">
        <f t="shared" si="10"/>
        <v>0</v>
      </c>
      <c r="M47" s="58">
        <f t="shared" si="10"/>
        <v>0</v>
      </c>
      <c r="N47" s="58">
        <f t="shared" si="10"/>
        <v>0</v>
      </c>
      <c r="O47" s="139" t="s">
        <v>202</v>
      </c>
      <c r="P47" s="139" t="s">
        <v>70</v>
      </c>
      <c r="Q47" s="139">
        <v>100</v>
      </c>
      <c r="R47" s="139">
        <v>100</v>
      </c>
      <c r="S47" s="139">
        <v>100</v>
      </c>
      <c r="T47" s="139"/>
      <c r="U47" s="139"/>
      <c r="V47" s="139"/>
      <c r="W47" s="139"/>
      <c r="X47" s="139"/>
    </row>
    <row r="48" spans="1:24" ht="52.5" customHeight="1">
      <c r="A48" s="143"/>
      <c r="B48" s="164"/>
      <c r="C48" s="143"/>
      <c r="D48" s="143"/>
      <c r="E48" s="146"/>
      <c r="F48" s="14" t="s">
        <v>26</v>
      </c>
      <c r="G48" s="56">
        <f t="shared" ref="G48:G68" si="11">SUM(H48:N48)</f>
        <v>34724.639999999999</v>
      </c>
      <c r="H48" s="57"/>
      <c r="I48" s="58">
        <v>34724.639999999999</v>
      </c>
      <c r="J48" s="58"/>
      <c r="K48" s="58"/>
      <c r="L48" s="58"/>
      <c r="M48" s="58"/>
      <c r="N48" s="58"/>
      <c r="O48" s="140"/>
      <c r="P48" s="140"/>
      <c r="Q48" s="140"/>
      <c r="R48" s="140"/>
      <c r="S48" s="140"/>
      <c r="T48" s="140"/>
      <c r="U48" s="140"/>
      <c r="V48" s="140"/>
      <c r="W48" s="140"/>
      <c r="X48" s="140"/>
    </row>
    <row r="49" spans="1:24" ht="153.6" customHeight="1">
      <c r="A49" s="144"/>
      <c r="B49" s="165"/>
      <c r="C49" s="144"/>
      <c r="D49" s="144"/>
      <c r="E49" s="147"/>
      <c r="F49" s="14" t="s">
        <v>27</v>
      </c>
      <c r="G49" s="56">
        <f t="shared" si="11"/>
        <v>3437739</v>
      </c>
      <c r="H49" s="58"/>
      <c r="I49" s="58">
        <v>3437739</v>
      </c>
      <c r="J49" s="58"/>
      <c r="K49" s="58"/>
      <c r="L49" s="58"/>
      <c r="M49" s="58"/>
      <c r="N49" s="58"/>
      <c r="O49" s="141"/>
      <c r="P49" s="141"/>
      <c r="Q49" s="141"/>
      <c r="R49" s="141"/>
      <c r="S49" s="141"/>
      <c r="T49" s="141"/>
      <c r="U49" s="141"/>
      <c r="V49" s="141"/>
      <c r="W49" s="141"/>
      <c r="X49" s="141"/>
    </row>
    <row r="50" spans="1:24" ht="15.75" customHeight="1">
      <c r="A50" s="145"/>
      <c r="B50" s="163" t="s">
        <v>188</v>
      </c>
      <c r="C50" s="142">
        <v>2020</v>
      </c>
      <c r="D50" s="142">
        <v>2026</v>
      </c>
      <c r="E50" s="145" t="s">
        <v>28</v>
      </c>
      <c r="F50" s="14" t="s">
        <v>19</v>
      </c>
      <c r="G50" s="56">
        <f t="shared" si="11"/>
        <v>87681888</v>
      </c>
      <c r="H50" s="56">
        <f>H51+H52</f>
        <v>5749632</v>
      </c>
      <c r="I50" s="56">
        <f t="shared" ref="I50:N50" si="12">I51+I52</f>
        <v>16440354</v>
      </c>
      <c r="J50" s="56">
        <f t="shared" si="12"/>
        <v>16440354</v>
      </c>
      <c r="K50" s="56">
        <f t="shared" si="12"/>
        <v>16350516</v>
      </c>
      <c r="L50" s="56">
        <f t="shared" si="12"/>
        <v>16350516</v>
      </c>
      <c r="M50" s="56">
        <f t="shared" si="12"/>
        <v>16350516</v>
      </c>
      <c r="N50" s="56">
        <f t="shared" si="12"/>
        <v>0</v>
      </c>
      <c r="O50" s="139" t="s">
        <v>179</v>
      </c>
      <c r="P50" s="139" t="s">
        <v>70</v>
      </c>
      <c r="Q50" s="139">
        <v>100</v>
      </c>
      <c r="R50" s="139">
        <v>100</v>
      </c>
      <c r="S50" s="139">
        <v>100</v>
      </c>
      <c r="T50" s="139">
        <v>100</v>
      </c>
      <c r="U50" s="139">
        <v>100</v>
      </c>
      <c r="V50" s="139">
        <v>100</v>
      </c>
      <c r="W50" s="139">
        <v>100</v>
      </c>
      <c r="X50" s="139" t="s">
        <v>18</v>
      </c>
    </row>
    <row r="51" spans="1:24" ht="124.9" customHeight="1">
      <c r="A51" s="146"/>
      <c r="B51" s="164"/>
      <c r="C51" s="143"/>
      <c r="D51" s="143"/>
      <c r="E51" s="146"/>
      <c r="F51" s="14" t="s">
        <v>26</v>
      </c>
      <c r="G51" s="56">
        <f t="shared" si="11"/>
        <v>0</v>
      </c>
      <c r="H51" s="56">
        <v>0</v>
      </c>
      <c r="I51" s="56">
        <v>0</v>
      </c>
      <c r="J51" s="56">
        <v>0</v>
      </c>
      <c r="K51" s="56">
        <v>0</v>
      </c>
      <c r="L51" s="56">
        <v>0</v>
      </c>
      <c r="M51" s="56">
        <v>0</v>
      </c>
      <c r="N51" s="56">
        <v>0</v>
      </c>
      <c r="O51" s="140"/>
      <c r="P51" s="140"/>
      <c r="Q51" s="140"/>
      <c r="R51" s="140"/>
      <c r="S51" s="140"/>
      <c r="T51" s="140"/>
      <c r="U51" s="140"/>
      <c r="V51" s="140"/>
      <c r="W51" s="140"/>
      <c r="X51" s="140"/>
    </row>
    <row r="52" spans="1:24" ht="103.9" customHeight="1">
      <c r="A52" s="147"/>
      <c r="B52" s="165"/>
      <c r="C52" s="144"/>
      <c r="D52" s="144"/>
      <c r="E52" s="147"/>
      <c r="F52" s="14" t="s">
        <v>27</v>
      </c>
      <c r="G52" s="56">
        <f t="shared" si="11"/>
        <v>87681888</v>
      </c>
      <c r="H52" s="58">
        <v>5749632</v>
      </c>
      <c r="I52" s="58">
        <v>16440354</v>
      </c>
      <c r="J52" s="58">
        <v>16440354</v>
      </c>
      <c r="K52" s="58">
        <v>16350516</v>
      </c>
      <c r="L52" s="58">
        <v>16350516</v>
      </c>
      <c r="M52" s="58">
        <v>16350516</v>
      </c>
      <c r="N52" s="58">
        <v>0</v>
      </c>
      <c r="O52" s="141"/>
      <c r="P52" s="141"/>
      <c r="Q52" s="141"/>
      <c r="R52" s="141"/>
      <c r="S52" s="141"/>
      <c r="T52" s="141"/>
      <c r="U52" s="141"/>
      <c r="V52" s="141"/>
      <c r="W52" s="141"/>
      <c r="X52" s="141"/>
    </row>
    <row r="53" spans="1:24" ht="26.45" customHeight="1">
      <c r="A53" s="16"/>
      <c r="B53" s="163" t="s">
        <v>182</v>
      </c>
      <c r="C53" s="142">
        <v>2020</v>
      </c>
      <c r="D53" s="142">
        <v>2026</v>
      </c>
      <c r="E53" s="145" t="s">
        <v>28</v>
      </c>
      <c r="F53" s="14" t="s">
        <v>19</v>
      </c>
      <c r="G53" s="56">
        <f t="shared" ref="G53:G67" si="13">SUM(H53:N53)</f>
        <v>1920895.4500000002</v>
      </c>
      <c r="H53" s="58">
        <f>H54+H55</f>
        <v>120474.86</v>
      </c>
      <c r="I53" s="58">
        <f t="shared" ref="I53:N53" si="14">I54+I55</f>
        <v>489399.93</v>
      </c>
      <c r="J53" s="58">
        <f t="shared" si="14"/>
        <v>626844.66</v>
      </c>
      <c r="K53" s="58">
        <f t="shared" si="14"/>
        <v>524936</v>
      </c>
      <c r="L53" s="58">
        <f t="shared" si="14"/>
        <v>0</v>
      </c>
      <c r="M53" s="58">
        <f t="shared" si="14"/>
        <v>1000</v>
      </c>
      <c r="N53" s="58">
        <f t="shared" si="14"/>
        <v>158240</v>
      </c>
      <c r="O53" s="139" t="s">
        <v>183</v>
      </c>
      <c r="P53" s="139" t="s">
        <v>70</v>
      </c>
      <c r="Q53" s="139">
        <v>100</v>
      </c>
      <c r="R53" s="139">
        <v>100</v>
      </c>
      <c r="S53" s="139">
        <v>100</v>
      </c>
      <c r="T53" s="139">
        <v>100</v>
      </c>
      <c r="U53" s="139">
        <v>100</v>
      </c>
      <c r="V53" s="139">
        <v>100</v>
      </c>
      <c r="W53" s="139">
        <v>100</v>
      </c>
      <c r="X53" s="139">
        <v>100</v>
      </c>
    </row>
    <row r="54" spans="1:24" ht="35.450000000000003" customHeight="1">
      <c r="A54" s="16"/>
      <c r="B54" s="164"/>
      <c r="C54" s="143"/>
      <c r="D54" s="143"/>
      <c r="E54" s="146"/>
      <c r="F54" s="14" t="s">
        <v>26</v>
      </c>
      <c r="G54" s="56">
        <f t="shared" si="13"/>
        <v>1920895.4500000002</v>
      </c>
      <c r="H54" s="58">
        <v>120474.86</v>
      </c>
      <c r="I54" s="58">
        <v>489399.93</v>
      </c>
      <c r="J54" s="58">
        <v>626844.66</v>
      </c>
      <c r="K54" s="58">
        <v>524936</v>
      </c>
      <c r="L54" s="58">
        <v>0</v>
      </c>
      <c r="M54" s="58">
        <v>1000</v>
      </c>
      <c r="N54" s="58">
        <v>158240</v>
      </c>
      <c r="O54" s="140"/>
      <c r="P54" s="140"/>
      <c r="Q54" s="140"/>
      <c r="R54" s="140"/>
      <c r="S54" s="140"/>
      <c r="T54" s="140"/>
      <c r="U54" s="140"/>
      <c r="V54" s="140"/>
      <c r="W54" s="140"/>
      <c r="X54" s="140"/>
    </row>
    <row r="55" spans="1:24" ht="64.900000000000006" customHeight="1">
      <c r="A55" s="16"/>
      <c r="B55" s="165"/>
      <c r="C55" s="144"/>
      <c r="D55" s="144"/>
      <c r="E55" s="147"/>
      <c r="F55" s="14" t="s">
        <v>27</v>
      </c>
      <c r="G55" s="56">
        <f t="shared" si="13"/>
        <v>0</v>
      </c>
      <c r="H55" s="58"/>
      <c r="I55" s="58"/>
      <c r="J55" s="58"/>
      <c r="K55" s="58"/>
      <c r="L55" s="58"/>
      <c r="M55" s="58"/>
      <c r="N55" s="58"/>
      <c r="O55" s="141"/>
      <c r="P55" s="141"/>
      <c r="Q55" s="141"/>
      <c r="R55" s="141"/>
      <c r="S55" s="141"/>
      <c r="T55" s="141"/>
      <c r="U55" s="141"/>
      <c r="V55" s="141"/>
      <c r="W55" s="141"/>
      <c r="X55" s="141"/>
    </row>
    <row r="56" spans="1:24" s="88" customFormat="1" ht="124.9" customHeight="1">
      <c r="A56" s="87"/>
      <c r="B56" s="163" t="s">
        <v>194</v>
      </c>
      <c r="C56" s="142">
        <v>2021</v>
      </c>
      <c r="D56" s="142">
        <v>2026</v>
      </c>
      <c r="E56" s="145" t="s">
        <v>28</v>
      </c>
      <c r="F56" s="14" t="s">
        <v>19</v>
      </c>
      <c r="G56" s="56">
        <f t="shared" si="13"/>
        <v>606060.60000000009</v>
      </c>
      <c r="H56" s="58">
        <f>H57+H58</f>
        <v>0</v>
      </c>
      <c r="I56" s="58">
        <f t="shared" ref="I56:N56" si="15">I57+I58</f>
        <v>404040.4</v>
      </c>
      <c r="J56" s="58">
        <f t="shared" si="15"/>
        <v>0</v>
      </c>
      <c r="K56" s="58">
        <f t="shared" si="15"/>
        <v>202020.2</v>
      </c>
      <c r="L56" s="58">
        <f t="shared" si="15"/>
        <v>0</v>
      </c>
      <c r="M56" s="58">
        <f t="shared" si="15"/>
        <v>0</v>
      </c>
      <c r="N56" s="58">
        <f t="shared" si="15"/>
        <v>0</v>
      </c>
      <c r="O56" s="139" t="s">
        <v>280</v>
      </c>
      <c r="P56" s="139" t="s">
        <v>70</v>
      </c>
      <c r="Q56" s="139">
        <v>100</v>
      </c>
      <c r="R56" s="139"/>
      <c r="S56" s="139">
        <v>100</v>
      </c>
      <c r="T56" s="139"/>
      <c r="U56" s="139">
        <v>100</v>
      </c>
      <c r="V56" s="139"/>
      <c r="W56" s="139"/>
      <c r="X56" s="139"/>
    </row>
    <row r="57" spans="1:24" s="88" customFormat="1" ht="108.6" customHeight="1">
      <c r="A57" s="87"/>
      <c r="B57" s="164"/>
      <c r="C57" s="143"/>
      <c r="D57" s="143"/>
      <c r="E57" s="146"/>
      <c r="F57" s="14" t="s">
        <v>26</v>
      </c>
      <c r="G57" s="56">
        <f t="shared" si="13"/>
        <v>6060.6</v>
      </c>
      <c r="H57" s="58">
        <v>0</v>
      </c>
      <c r="I57" s="58">
        <v>4040.4</v>
      </c>
      <c r="J57" s="58">
        <v>0</v>
      </c>
      <c r="K57" s="58">
        <v>2020.2</v>
      </c>
      <c r="L57" s="58">
        <v>0</v>
      </c>
      <c r="M57" s="58">
        <v>0</v>
      </c>
      <c r="N57" s="58">
        <v>0</v>
      </c>
      <c r="O57" s="140"/>
      <c r="P57" s="140"/>
      <c r="Q57" s="140"/>
      <c r="R57" s="140"/>
      <c r="S57" s="140"/>
      <c r="T57" s="140"/>
      <c r="U57" s="140"/>
      <c r="V57" s="140"/>
      <c r="W57" s="140"/>
      <c r="X57" s="140"/>
    </row>
    <row r="58" spans="1:24" s="88" customFormat="1" ht="108.6" customHeight="1">
      <c r="A58" s="87"/>
      <c r="B58" s="165"/>
      <c r="C58" s="144"/>
      <c r="D58" s="144"/>
      <c r="E58" s="147"/>
      <c r="F58" s="14" t="s">
        <v>27</v>
      </c>
      <c r="G58" s="56">
        <f t="shared" si="13"/>
        <v>600000</v>
      </c>
      <c r="H58" s="58">
        <v>0</v>
      </c>
      <c r="I58" s="58">
        <v>400000</v>
      </c>
      <c r="J58" s="58">
        <v>0</v>
      </c>
      <c r="K58" s="58">
        <v>200000</v>
      </c>
      <c r="L58" s="58">
        <v>0</v>
      </c>
      <c r="M58" s="58">
        <v>0</v>
      </c>
      <c r="N58" s="58">
        <v>0</v>
      </c>
      <c r="O58" s="141"/>
      <c r="P58" s="141"/>
      <c r="Q58" s="141"/>
      <c r="R58" s="141"/>
      <c r="S58" s="141"/>
      <c r="T58" s="141"/>
      <c r="U58" s="141"/>
      <c r="V58" s="141"/>
      <c r="W58" s="141"/>
      <c r="X58" s="141"/>
    </row>
    <row r="59" spans="1:24" s="94" customFormat="1" ht="94.15" customHeight="1">
      <c r="A59" s="93"/>
      <c r="B59" s="163" t="s">
        <v>245</v>
      </c>
      <c r="C59" s="142">
        <v>2020</v>
      </c>
      <c r="D59" s="142">
        <v>2026</v>
      </c>
      <c r="E59" s="145" t="s">
        <v>28</v>
      </c>
      <c r="F59" s="14" t="s">
        <v>19</v>
      </c>
      <c r="G59" s="56">
        <f t="shared" si="13"/>
        <v>795523.6399999999</v>
      </c>
      <c r="H59" s="58">
        <f>H60+H61</f>
        <v>202020.2</v>
      </c>
      <c r="I59" s="58">
        <f t="shared" ref="I59:N59" si="16">I60+I61</f>
        <v>0</v>
      </c>
      <c r="J59" s="58">
        <f t="shared" si="16"/>
        <v>353992</v>
      </c>
      <c r="K59" s="58">
        <f t="shared" si="16"/>
        <v>239511.44</v>
      </c>
      <c r="L59" s="58">
        <f t="shared" si="16"/>
        <v>0</v>
      </c>
      <c r="M59" s="58">
        <f t="shared" si="16"/>
        <v>0</v>
      </c>
      <c r="N59" s="58">
        <f t="shared" si="16"/>
        <v>0</v>
      </c>
      <c r="O59" s="139" t="s">
        <v>279</v>
      </c>
      <c r="P59" s="139" t="s">
        <v>70</v>
      </c>
      <c r="Q59" s="139">
        <v>100</v>
      </c>
      <c r="R59" s="139">
        <v>100</v>
      </c>
      <c r="S59" s="139"/>
      <c r="T59" s="139">
        <v>100</v>
      </c>
      <c r="U59" s="139">
        <v>100</v>
      </c>
      <c r="V59" s="139"/>
      <c r="W59" s="139"/>
      <c r="X59" s="139"/>
    </row>
    <row r="60" spans="1:24" s="94" customFormat="1" ht="111.6" customHeight="1">
      <c r="A60" s="93"/>
      <c r="B60" s="164"/>
      <c r="C60" s="143"/>
      <c r="D60" s="143"/>
      <c r="E60" s="146"/>
      <c r="F60" s="14" t="s">
        <v>26</v>
      </c>
      <c r="G60" s="56">
        <f t="shared" si="13"/>
        <v>45523.64</v>
      </c>
      <c r="H60" s="57">
        <v>2020.2</v>
      </c>
      <c r="I60" s="58">
        <v>0</v>
      </c>
      <c r="J60" s="58">
        <v>3992</v>
      </c>
      <c r="K60" s="58">
        <v>39511.440000000002</v>
      </c>
      <c r="L60" s="58">
        <v>0</v>
      </c>
      <c r="M60" s="58">
        <v>0</v>
      </c>
      <c r="N60" s="58">
        <v>0</v>
      </c>
      <c r="O60" s="140"/>
      <c r="P60" s="140"/>
      <c r="Q60" s="140"/>
      <c r="R60" s="140"/>
      <c r="S60" s="140"/>
      <c r="T60" s="140"/>
      <c r="U60" s="140"/>
      <c r="V60" s="140"/>
      <c r="W60" s="140"/>
      <c r="X60" s="140"/>
    </row>
    <row r="61" spans="1:24" s="94" customFormat="1" ht="79.900000000000006" customHeight="1">
      <c r="A61" s="93"/>
      <c r="B61" s="165"/>
      <c r="C61" s="144"/>
      <c r="D61" s="144"/>
      <c r="E61" s="147"/>
      <c r="F61" s="14" t="s">
        <v>27</v>
      </c>
      <c r="G61" s="56">
        <f t="shared" si="13"/>
        <v>750000</v>
      </c>
      <c r="H61" s="58">
        <v>200000</v>
      </c>
      <c r="I61" s="58">
        <v>0</v>
      </c>
      <c r="J61" s="58">
        <v>350000</v>
      </c>
      <c r="K61" s="58">
        <v>200000</v>
      </c>
      <c r="L61" s="58">
        <v>0</v>
      </c>
      <c r="M61" s="58">
        <v>0</v>
      </c>
      <c r="N61" s="58">
        <v>0</v>
      </c>
      <c r="O61" s="141"/>
      <c r="P61" s="141"/>
      <c r="Q61" s="141"/>
      <c r="R61" s="141"/>
      <c r="S61" s="141"/>
      <c r="T61" s="141"/>
      <c r="U61" s="141"/>
      <c r="V61" s="141"/>
      <c r="W61" s="141"/>
      <c r="X61" s="141"/>
    </row>
    <row r="62" spans="1:24" s="106" customFormat="1" ht="64.900000000000006" customHeight="1">
      <c r="A62" s="104"/>
      <c r="B62" s="163" t="s">
        <v>250</v>
      </c>
      <c r="C62" s="142">
        <v>2022</v>
      </c>
      <c r="D62" s="142">
        <v>2026</v>
      </c>
      <c r="E62" s="145" t="s">
        <v>28</v>
      </c>
      <c r="F62" s="14" t="s">
        <v>19</v>
      </c>
      <c r="G62" s="56">
        <f t="shared" si="13"/>
        <v>1995204</v>
      </c>
      <c r="H62" s="58">
        <f>H63+H64</f>
        <v>0</v>
      </c>
      <c r="I62" s="58">
        <f t="shared" ref="I62:N62" si="17">I63+I64</f>
        <v>0</v>
      </c>
      <c r="J62" s="58">
        <f t="shared" si="17"/>
        <v>1995204</v>
      </c>
      <c r="K62" s="58">
        <f t="shared" si="17"/>
        <v>0</v>
      </c>
      <c r="L62" s="58">
        <f t="shared" si="17"/>
        <v>0</v>
      </c>
      <c r="M62" s="58">
        <f t="shared" si="17"/>
        <v>0</v>
      </c>
      <c r="N62" s="58">
        <f t="shared" si="17"/>
        <v>0</v>
      </c>
      <c r="O62" s="139" t="s">
        <v>251</v>
      </c>
      <c r="P62" s="139" t="s">
        <v>70</v>
      </c>
      <c r="Q62" s="139">
        <v>100</v>
      </c>
      <c r="R62" s="139"/>
      <c r="S62" s="139"/>
      <c r="T62" s="139">
        <v>100</v>
      </c>
      <c r="U62" s="139"/>
      <c r="V62" s="139"/>
      <c r="W62" s="139"/>
      <c r="X62" s="139"/>
    </row>
    <row r="63" spans="1:24" s="106" customFormat="1" ht="64.900000000000006" customHeight="1">
      <c r="A63" s="104"/>
      <c r="B63" s="164"/>
      <c r="C63" s="143"/>
      <c r="D63" s="143"/>
      <c r="E63" s="146"/>
      <c r="F63" s="14" t="s">
        <v>26</v>
      </c>
      <c r="G63" s="56">
        <f t="shared" si="13"/>
        <v>19952.04</v>
      </c>
      <c r="H63" s="57">
        <v>0</v>
      </c>
      <c r="I63" s="58">
        <v>0</v>
      </c>
      <c r="J63" s="58">
        <v>19952.04</v>
      </c>
      <c r="K63" s="58">
        <v>0</v>
      </c>
      <c r="L63" s="58">
        <v>0</v>
      </c>
      <c r="M63" s="58">
        <v>0</v>
      </c>
      <c r="N63" s="58">
        <v>0</v>
      </c>
      <c r="O63" s="140"/>
      <c r="P63" s="140"/>
      <c r="Q63" s="140"/>
      <c r="R63" s="140"/>
      <c r="S63" s="140"/>
      <c r="T63" s="140"/>
      <c r="U63" s="140"/>
      <c r="V63" s="140"/>
      <c r="W63" s="140"/>
      <c r="X63" s="140"/>
    </row>
    <row r="64" spans="1:24" s="106" customFormat="1" ht="64.900000000000006" customHeight="1">
      <c r="A64" s="104"/>
      <c r="B64" s="165"/>
      <c r="C64" s="144"/>
      <c r="D64" s="144"/>
      <c r="E64" s="147"/>
      <c r="F64" s="14" t="s">
        <v>27</v>
      </c>
      <c r="G64" s="56">
        <f t="shared" si="13"/>
        <v>1975251.96</v>
      </c>
      <c r="H64" s="58">
        <v>0</v>
      </c>
      <c r="I64" s="58">
        <v>0</v>
      </c>
      <c r="J64" s="58">
        <v>1975251.96</v>
      </c>
      <c r="K64" s="58">
        <v>0</v>
      </c>
      <c r="L64" s="58">
        <v>0</v>
      </c>
      <c r="M64" s="58">
        <v>0</v>
      </c>
      <c r="N64" s="58">
        <v>0</v>
      </c>
      <c r="O64" s="141"/>
      <c r="P64" s="141"/>
      <c r="Q64" s="141"/>
      <c r="R64" s="141"/>
      <c r="S64" s="141"/>
      <c r="T64" s="141"/>
      <c r="U64" s="141"/>
      <c r="V64" s="141"/>
      <c r="W64" s="141"/>
      <c r="X64" s="141"/>
    </row>
    <row r="65" spans="1:24" s="123" customFormat="1" ht="64.900000000000006" customHeight="1">
      <c r="A65" s="122"/>
      <c r="B65" s="163" t="s">
        <v>260</v>
      </c>
      <c r="C65" s="142">
        <v>2022</v>
      </c>
      <c r="D65" s="142">
        <v>2026</v>
      </c>
      <c r="E65" s="145" t="s">
        <v>28</v>
      </c>
      <c r="F65" s="14" t="s">
        <v>19</v>
      </c>
      <c r="G65" s="56">
        <f t="shared" si="13"/>
        <v>298717.05000000005</v>
      </c>
      <c r="H65" s="58">
        <f>H66+H67</f>
        <v>0</v>
      </c>
      <c r="I65" s="58">
        <f t="shared" ref="I65:N65" si="18">I66+I67</f>
        <v>0</v>
      </c>
      <c r="J65" s="58">
        <f t="shared" si="18"/>
        <v>128250</v>
      </c>
      <c r="K65" s="58">
        <f t="shared" si="18"/>
        <v>170467.05000000002</v>
      </c>
      <c r="L65" s="58">
        <f t="shared" si="18"/>
        <v>0</v>
      </c>
      <c r="M65" s="58">
        <f t="shared" si="18"/>
        <v>0</v>
      </c>
      <c r="N65" s="58">
        <f t="shared" si="18"/>
        <v>0</v>
      </c>
      <c r="O65" s="139" t="s">
        <v>261</v>
      </c>
      <c r="P65" s="139" t="s">
        <v>70</v>
      </c>
      <c r="Q65" s="139">
        <v>100</v>
      </c>
      <c r="R65" s="139"/>
      <c r="S65" s="139"/>
      <c r="T65" s="139">
        <v>100</v>
      </c>
      <c r="U65" s="139"/>
      <c r="V65" s="139"/>
      <c r="W65" s="139"/>
      <c r="X65" s="139"/>
    </row>
    <row r="66" spans="1:24" s="123" customFormat="1" ht="220.15" customHeight="1">
      <c r="A66" s="122"/>
      <c r="B66" s="164"/>
      <c r="C66" s="143"/>
      <c r="D66" s="143"/>
      <c r="E66" s="146"/>
      <c r="F66" s="14" t="s">
        <v>26</v>
      </c>
      <c r="G66" s="56">
        <f t="shared" si="13"/>
        <v>3172.35</v>
      </c>
      <c r="H66" s="57">
        <v>0</v>
      </c>
      <c r="I66" s="58">
        <v>0</v>
      </c>
      <c r="J66" s="58">
        <v>1282.5</v>
      </c>
      <c r="K66" s="58">
        <v>1889.85</v>
      </c>
      <c r="L66" s="58">
        <v>0</v>
      </c>
      <c r="M66" s="58">
        <v>0</v>
      </c>
      <c r="N66" s="58">
        <v>0</v>
      </c>
      <c r="O66" s="140"/>
      <c r="P66" s="140"/>
      <c r="Q66" s="140"/>
      <c r="R66" s="140"/>
      <c r="S66" s="140"/>
      <c r="T66" s="140"/>
      <c r="U66" s="140"/>
      <c r="V66" s="140"/>
      <c r="W66" s="140"/>
      <c r="X66" s="140"/>
    </row>
    <row r="67" spans="1:24" s="123" customFormat="1" ht="381" customHeight="1">
      <c r="A67" s="122"/>
      <c r="B67" s="165"/>
      <c r="C67" s="144"/>
      <c r="D67" s="144"/>
      <c r="E67" s="147"/>
      <c r="F67" s="14" t="s">
        <v>27</v>
      </c>
      <c r="G67" s="56">
        <f t="shared" si="13"/>
        <v>295544.7</v>
      </c>
      <c r="H67" s="58">
        <v>0</v>
      </c>
      <c r="I67" s="58">
        <v>0</v>
      </c>
      <c r="J67" s="58">
        <v>126967.5</v>
      </c>
      <c r="K67" s="58">
        <v>168577.2</v>
      </c>
      <c r="L67" s="58">
        <v>0</v>
      </c>
      <c r="M67" s="58">
        <v>0</v>
      </c>
      <c r="N67" s="58">
        <v>0</v>
      </c>
      <c r="O67" s="129" t="s">
        <v>276</v>
      </c>
      <c r="P67" s="141"/>
      <c r="Q67" s="141"/>
      <c r="R67" s="141"/>
      <c r="S67" s="141"/>
      <c r="T67" s="141"/>
      <c r="U67" s="128">
        <v>100</v>
      </c>
      <c r="V67" s="141"/>
      <c r="W67" s="141"/>
      <c r="X67" s="141"/>
    </row>
    <row r="68" spans="1:24" ht="31.15" customHeight="1">
      <c r="A68" s="142"/>
      <c r="B68" s="220" t="s">
        <v>277</v>
      </c>
      <c r="C68" s="223">
        <v>2022</v>
      </c>
      <c r="D68" s="223">
        <v>2026</v>
      </c>
      <c r="E68" s="187" t="s">
        <v>28</v>
      </c>
      <c r="F68" s="132" t="s">
        <v>19</v>
      </c>
      <c r="G68" s="133">
        <f t="shared" si="11"/>
        <v>137514867.03000003</v>
      </c>
      <c r="H68" s="134">
        <f>H69+H70</f>
        <v>0</v>
      </c>
      <c r="I68" s="134">
        <f t="shared" ref="I68:N68" si="19">I69+I70</f>
        <v>0</v>
      </c>
      <c r="J68" s="134">
        <f t="shared" si="19"/>
        <v>0</v>
      </c>
      <c r="K68" s="134">
        <f t="shared" si="19"/>
        <v>0</v>
      </c>
      <c r="L68" s="134">
        <f t="shared" si="19"/>
        <v>68065714.650000006</v>
      </c>
      <c r="M68" s="134">
        <f t="shared" si="19"/>
        <v>69449152.38000001</v>
      </c>
      <c r="N68" s="134">
        <f t="shared" si="19"/>
        <v>0</v>
      </c>
      <c r="O68" s="178" t="s">
        <v>278</v>
      </c>
      <c r="P68" s="178" t="s">
        <v>70</v>
      </c>
      <c r="Q68" s="178"/>
      <c r="R68" s="178"/>
      <c r="S68" s="178"/>
      <c r="T68" s="178"/>
      <c r="U68" s="178"/>
      <c r="V68" s="178">
        <v>50</v>
      </c>
      <c r="W68" s="178">
        <v>50</v>
      </c>
      <c r="X68" s="178"/>
    </row>
    <row r="69" spans="1:24" ht="57" customHeight="1">
      <c r="A69" s="143"/>
      <c r="B69" s="221"/>
      <c r="C69" s="224"/>
      <c r="D69" s="224"/>
      <c r="E69" s="188"/>
      <c r="F69" s="132" t="s">
        <v>26</v>
      </c>
      <c r="G69" s="133">
        <f t="shared" ref="G69:G70" si="20">SUM(H69:N69)</f>
        <v>2744752.07</v>
      </c>
      <c r="H69" s="135">
        <v>0</v>
      </c>
      <c r="I69" s="134">
        <v>0</v>
      </c>
      <c r="J69" s="134">
        <v>0</v>
      </c>
      <c r="K69" s="134">
        <v>0</v>
      </c>
      <c r="L69" s="134">
        <v>680657.17</v>
      </c>
      <c r="M69" s="134">
        <f>680657.17+1383437.73</f>
        <v>2064094.9</v>
      </c>
      <c r="N69" s="134">
        <v>0</v>
      </c>
      <c r="O69" s="179"/>
      <c r="P69" s="179"/>
      <c r="Q69" s="179"/>
      <c r="R69" s="179"/>
      <c r="S69" s="179"/>
      <c r="T69" s="179"/>
      <c r="U69" s="179"/>
      <c r="V69" s="179"/>
      <c r="W69" s="179"/>
      <c r="X69" s="179"/>
    </row>
    <row r="70" spans="1:24" ht="243.75" customHeight="1">
      <c r="A70" s="144"/>
      <c r="B70" s="222"/>
      <c r="C70" s="225"/>
      <c r="D70" s="225"/>
      <c r="E70" s="189"/>
      <c r="F70" s="132" t="s">
        <v>27</v>
      </c>
      <c r="G70" s="133">
        <f t="shared" si="20"/>
        <v>134770114.96000001</v>
      </c>
      <c r="H70" s="134">
        <v>0</v>
      </c>
      <c r="I70" s="134">
        <v>0</v>
      </c>
      <c r="J70" s="134">
        <v>0</v>
      </c>
      <c r="K70" s="134">
        <v>0</v>
      </c>
      <c r="L70" s="134">
        <v>67385057.480000004</v>
      </c>
      <c r="M70" s="134">
        <v>67385057.480000004</v>
      </c>
      <c r="N70" s="134">
        <v>0</v>
      </c>
      <c r="O70" s="180"/>
      <c r="P70" s="180"/>
      <c r="Q70" s="180"/>
      <c r="R70" s="180"/>
      <c r="S70" s="180"/>
      <c r="T70" s="180"/>
      <c r="U70" s="180"/>
      <c r="V70" s="180"/>
      <c r="W70" s="180"/>
      <c r="X70" s="180"/>
    </row>
    <row r="71" spans="1:24" ht="31.15" customHeight="1">
      <c r="A71" s="14"/>
      <c r="B71" s="163" t="s">
        <v>55</v>
      </c>
      <c r="C71" s="142">
        <v>2020</v>
      </c>
      <c r="D71" s="142">
        <v>2026</v>
      </c>
      <c r="E71" s="145" t="s">
        <v>28</v>
      </c>
      <c r="F71" s="14" t="s">
        <v>19</v>
      </c>
      <c r="G71" s="56" t="s">
        <v>33</v>
      </c>
      <c r="H71" s="56" t="s">
        <v>33</v>
      </c>
      <c r="I71" s="56" t="s">
        <v>33</v>
      </c>
      <c r="J71" s="56" t="s">
        <v>33</v>
      </c>
      <c r="K71" s="56" t="s">
        <v>33</v>
      </c>
      <c r="L71" s="56" t="s">
        <v>33</v>
      </c>
      <c r="M71" s="56" t="s">
        <v>33</v>
      </c>
      <c r="N71" s="56" t="s">
        <v>33</v>
      </c>
      <c r="O71" s="6"/>
      <c r="P71" s="6"/>
      <c r="Q71" s="6"/>
      <c r="R71" s="6"/>
      <c r="S71" s="6"/>
      <c r="T71" s="6"/>
      <c r="U71" s="6"/>
      <c r="V71" s="6"/>
      <c r="W71" s="6"/>
      <c r="X71" s="6"/>
    </row>
    <row r="72" spans="1:24" ht="124.9" customHeight="1">
      <c r="A72" s="14"/>
      <c r="B72" s="164"/>
      <c r="C72" s="143"/>
      <c r="D72" s="143"/>
      <c r="E72" s="146"/>
      <c r="F72" s="14" t="s">
        <v>26</v>
      </c>
      <c r="G72" s="56" t="s">
        <v>33</v>
      </c>
      <c r="H72" s="56" t="s">
        <v>33</v>
      </c>
      <c r="I72" s="56" t="s">
        <v>33</v>
      </c>
      <c r="J72" s="56" t="s">
        <v>33</v>
      </c>
      <c r="K72" s="56" t="s">
        <v>33</v>
      </c>
      <c r="L72" s="56" t="s">
        <v>33</v>
      </c>
      <c r="M72" s="56" t="s">
        <v>33</v>
      </c>
      <c r="N72" s="56" t="s">
        <v>33</v>
      </c>
      <c r="O72" s="6"/>
      <c r="P72" s="6"/>
      <c r="Q72" s="6"/>
      <c r="R72" s="6"/>
      <c r="S72" s="6"/>
      <c r="T72" s="6"/>
      <c r="U72" s="6"/>
      <c r="V72" s="6"/>
      <c r="W72" s="6"/>
      <c r="X72" s="6"/>
    </row>
    <row r="73" spans="1:24" ht="62.45" customHeight="1">
      <c r="A73" s="14"/>
      <c r="B73" s="165"/>
      <c r="C73" s="144"/>
      <c r="D73" s="144"/>
      <c r="E73" s="147"/>
      <c r="F73" s="14" t="s">
        <v>27</v>
      </c>
      <c r="G73" s="58" t="s">
        <v>33</v>
      </c>
      <c r="H73" s="58" t="s">
        <v>33</v>
      </c>
      <c r="I73" s="58" t="s">
        <v>33</v>
      </c>
      <c r="J73" s="58" t="s">
        <v>33</v>
      </c>
      <c r="K73" s="58" t="s">
        <v>33</v>
      </c>
      <c r="L73" s="58" t="s">
        <v>33</v>
      </c>
      <c r="M73" s="58" t="s">
        <v>33</v>
      </c>
      <c r="N73" s="58" t="s">
        <v>33</v>
      </c>
      <c r="O73" s="6"/>
      <c r="P73" s="6"/>
      <c r="Q73" s="6"/>
      <c r="R73" s="6"/>
      <c r="S73" s="6"/>
      <c r="T73" s="6"/>
      <c r="U73" s="6"/>
      <c r="V73" s="6"/>
      <c r="W73" s="6"/>
      <c r="X73" s="6"/>
    </row>
    <row r="74" spans="1:24" ht="15.75" customHeight="1">
      <c r="A74" s="145"/>
      <c r="B74" s="163" t="s">
        <v>29</v>
      </c>
      <c r="C74" s="142">
        <v>2020</v>
      </c>
      <c r="D74" s="142">
        <v>2026</v>
      </c>
      <c r="E74" s="145" t="s">
        <v>28</v>
      </c>
      <c r="F74" s="14" t="s">
        <v>19</v>
      </c>
      <c r="G74" s="58">
        <f>G75+G76</f>
        <v>207641564.91</v>
      </c>
      <c r="H74" s="59">
        <f>H75+H76</f>
        <v>27514496.059999999</v>
      </c>
      <c r="I74" s="60">
        <f t="shared" ref="I74:N74" si="21">I75+I76</f>
        <v>29303194.550000001</v>
      </c>
      <c r="J74" s="60">
        <f t="shared" si="21"/>
        <v>31428235.82</v>
      </c>
      <c r="K74" s="60">
        <f t="shared" si="21"/>
        <v>35219410.5</v>
      </c>
      <c r="L74" s="60">
        <f t="shared" si="21"/>
        <v>29193479.800000001</v>
      </c>
      <c r="M74" s="60">
        <f t="shared" si="21"/>
        <v>30311131.98</v>
      </c>
      <c r="N74" s="60">
        <f t="shared" si="21"/>
        <v>24671616.199999999</v>
      </c>
      <c r="O74" s="139" t="s">
        <v>18</v>
      </c>
      <c r="P74" s="139" t="s">
        <v>18</v>
      </c>
      <c r="Q74" s="139" t="s">
        <v>18</v>
      </c>
      <c r="R74" s="139" t="s">
        <v>18</v>
      </c>
      <c r="S74" s="139" t="s">
        <v>18</v>
      </c>
      <c r="T74" s="139" t="s">
        <v>18</v>
      </c>
      <c r="U74" s="139" t="s">
        <v>18</v>
      </c>
      <c r="V74" s="139" t="s">
        <v>18</v>
      </c>
      <c r="W74" s="139" t="s">
        <v>18</v>
      </c>
      <c r="X74" s="139" t="s">
        <v>18</v>
      </c>
    </row>
    <row r="75" spans="1:24" ht="41.45" customHeight="1">
      <c r="A75" s="146"/>
      <c r="B75" s="164"/>
      <c r="C75" s="143"/>
      <c r="D75" s="143"/>
      <c r="E75" s="146"/>
      <c r="F75" s="14" t="s">
        <v>26</v>
      </c>
      <c r="G75" s="58">
        <f>SUM(H75:N75)</f>
        <v>207113053.35999998</v>
      </c>
      <c r="H75" s="58">
        <f>H78+H81+H90+H84+H87</f>
        <v>27514496.059999999</v>
      </c>
      <c r="I75" s="58">
        <f t="shared" ref="I75:N75" si="22">I78+I81+I90+I84+I87</f>
        <v>29303194.550000001</v>
      </c>
      <c r="J75" s="58">
        <f t="shared" si="22"/>
        <v>31234562.07</v>
      </c>
      <c r="K75" s="58">
        <f t="shared" si="22"/>
        <v>34884572.700000003</v>
      </c>
      <c r="L75" s="58">
        <f t="shared" si="22"/>
        <v>29193479.800000001</v>
      </c>
      <c r="M75" s="58">
        <f t="shared" si="22"/>
        <v>30311131.98</v>
      </c>
      <c r="N75" s="58">
        <f t="shared" si="22"/>
        <v>24671616.199999999</v>
      </c>
      <c r="O75" s="140"/>
      <c r="P75" s="140"/>
      <c r="Q75" s="140"/>
      <c r="R75" s="140"/>
      <c r="S75" s="140"/>
      <c r="T75" s="140"/>
      <c r="U75" s="140"/>
      <c r="V75" s="140"/>
      <c r="W75" s="140"/>
      <c r="X75" s="140"/>
    </row>
    <row r="76" spans="1:24" ht="62.45" customHeight="1">
      <c r="A76" s="146"/>
      <c r="B76" s="165"/>
      <c r="C76" s="144"/>
      <c r="D76" s="144"/>
      <c r="E76" s="147"/>
      <c r="F76" s="14" t="s">
        <v>27</v>
      </c>
      <c r="G76" s="58">
        <f>SUM(H76:N76)</f>
        <v>528511.55000000005</v>
      </c>
      <c r="H76" s="58">
        <f>H79+H82+H85+H91+H88</f>
        <v>0</v>
      </c>
      <c r="I76" s="58">
        <f t="shared" ref="I76:N76" si="23">I79+I82+I85+I91+I88</f>
        <v>0</v>
      </c>
      <c r="J76" s="58">
        <f t="shared" si="23"/>
        <v>193673.75</v>
      </c>
      <c r="K76" s="58">
        <f t="shared" si="23"/>
        <v>334837.8</v>
      </c>
      <c r="L76" s="58">
        <f t="shared" si="23"/>
        <v>0</v>
      </c>
      <c r="M76" s="58">
        <f t="shared" si="23"/>
        <v>0</v>
      </c>
      <c r="N76" s="58">
        <f t="shared" si="23"/>
        <v>0</v>
      </c>
      <c r="O76" s="141"/>
      <c r="P76" s="141"/>
      <c r="Q76" s="141"/>
      <c r="R76" s="141"/>
      <c r="S76" s="141"/>
      <c r="T76" s="141"/>
      <c r="U76" s="141"/>
      <c r="V76" s="141"/>
      <c r="W76" s="141"/>
      <c r="X76" s="141"/>
    </row>
    <row r="77" spans="1:24" ht="15.75" customHeight="1">
      <c r="A77" s="146"/>
      <c r="B77" s="163" t="s">
        <v>108</v>
      </c>
      <c r="C77" s="142">
        <v>2020</v>
      </c>
      <c r="D77" s="142">
        <v>2026</v>
      </c>
      <c r="E77" s="145" t="s">
        <v>28</v>
      </c>
      <c r="F77" s="14" t="s">
        <v>19</v>
      </c>
      <c r="G77" s="58">
        <f>G78+G79</f>
        <v>205965743.56999999</v>
      </c>
      <c r="H77" s="58">
        <f t="shared" ref="H77:M77" si="24">H78+H79</f>
        <v>27339882.059999999</v>
      </c>
      <c r="I77" s="58">
        <f t="shared" si="24"/>
        <v>28909535.550000001</v>
      </c>
      <c r="J77" s="58">
        <f>J78+J79</f>
        <v>31030084.420000002</v>
      </c>
      <c r="K77" s="58">
        <f t="shared" si="24"/>
        <v>34510013.560000002</v>
      </c>
      <c r="L77" s="58">
        <f t="shared" si="24"/>
        <v>29193479.800000001</v>
      </c>
      <c r="M77" s="58">
        <f t="shared" si="24"/>
        <v>30311131.98</v>
      </c>
      <c r="N77" s="58">
        <f>N78+N79</f>
        <v>24671616.199999999</v>
      </c>
      <c r="O77" s="181" t="s">
        <v>71</v>
      </c>
      <c r="P77" s="181" t="s">
        <v>70</v>
      </c>
      <c r="Q77" s="181">
        <v>99.29</v>
      </c>
      <c r="R77" s="181">
        <v>95</v>
      </c>
      <c r="S77" s="184">
        <v>100</v>
      </c>
      <c r="T77" s="184">
        <v>100</v>
      </c>
      <c r="U77" s="184">
        <v>100</v>
      </c>
      <c r="V77" s="184">
        <v>100</v>
      </c>
      <c r="W77" s="184">
        <v>100</v>
      </c>
      <c r="X77" s="184">
        <v>100</v>
      </c>
    </row>
    <row r="78" spans="1:24" ht="57" customHeight="1">
      <c r="A78" s="146"/>
      <c r="B78" s="164"/>
      <c r="C78" s="143"/>
      <c r="D78" s="143"/>
      <c r="E78" s="146"/>
      <c r="F78" s="14" t="s">
        <v>26</v>
      </c>
      <c r="G78" s="58">
        <f>SUM(H78:N78)</f>
        <v>205965743.56999999</v>
      </c>
      <c r="H78" s="58">
        <v>27339882.059999999</v>
      </c>
      <c r="I78" s="58">
        <v>28909535.550000001</v>
      </c>
      <c r="J78" s="58">
        <v>31030084.420000002</v>
      </c>
      <c r="K78" s="58">
        <v>34510013.560000002</v>
      </c>
      <c r="L78" s="58">
        <v>29193479.800000001</v>
      </c>
      <c r="M78" s="58">
        <v>30311131.98</v>
      </c>
      <c r="N78" s="58">
        <v>24671616.199999999</v>
      </c>
      <c r="O78" s="182"/>
      <c r="P78" s="182"/>
      <c r="Q78" s="182"/>
      <c r="R78" s="182"/>
      <c r="S78" s="185"/>
      <c r="T78" s="185"/>
      <c r="U78" s="185"/>
      <c r="V78" s="185"/>
      <c r="W78" s="185"/>
      <c r="X78" s="185"/>
    </row>
    <row r="79" spans="1:24" ht="62.45" customHeight="1">
      <c r="A79" s="147"/>
      <c r="B79" s="165"/>
      <c r="C79" s="144"/>
      <c r="D79" s="144"/>
      <c r="E79" s="147"/>
      <c r="F79" s="14" t="s">
        <v>27</v>
      </c>
      <c r="G79" s="58">
        <f>SUM(H79:N79)</f>
        <v>0</v>
      </c>
      <c r="H79" s="58"/>
      <c r="I79" s="58"/>
      <c r="J79" s="58"/>
      <c r="K79" s="58"/>
      <c r="L79" s="58"/>
      <c r="M79" s="58"/>
      <c r="N79" s="58"/>
      <c r="O79" s="183"/>
      <c r="P79" s="183"/>
      <c r="Q79" s="183"/>
      <c r="R79" s="183"/>
      <c r="S79" s="186"/>
      <c r="T79" s="186"/>
      <c r="U79" s="186"/>
      <c r="V79" s="186"/>
      <c r="W79" s="186"/>
      <c r="X79" s="186"/>
    </row>
    <row r="80" spans="1:24" ht="31.5" customHeight="1">
      <c r="A80" s="142"/>
      <c r="B80" s="163" t="s">
        <v>142</v>
      </c>
      <c r="C80" s="142">
        <v>2020</v>
      </c>
      <c r="D80" s="142">
        <v>2026</v>
      </c>
      <c r="E80" s="145" t="s">
        <v>28</v>
      </c>
      <c r="F80" s="14" t="s">
        <v>19</v>
      </c>
      <c r="G80" s="58">
        <f>G81+G82</f>
        <v>1012474</v>
      </c>
      <c r="H80" s="58">
        <f>H81+H82</f>
        <v>167314</v>
      </c>
      <c r="I80" s="58">
        <f t="shared" ref="I80:N80" si="25">I81+I82</f>
        <v>272018</v>
      </c>
      <c r="J80" s="58">
        <f t="shared" si="25"/>
        <v>202978</v>
      </c>
      <c r="K80" s="58">
        <f t="shared" si="25"/>
        <v>370164</v>
      </c>
      <c r="L80" s="58">
        <f t="shared" si="25"/>
        <v>0</v>
      </c>
      <c r="M80" s="58">
        <f t="shared" si="25"/>
        <v>0</v>
      </c>
      <c r="N80" s="58">
        <f t="shared" si="25"/>
        <v>0</v>
      </c>
      <c r="O80" s="181" t="s">
        <v>128</v>
      </c>
      <c r="P80" s="181" t="s">
        <v>70</v>
      </c>
      <c r="Q80" s="184">
        <v>100</v>
      </c>
      <c r="R80" s="184">
        <v>100</v>
      </c>
      <c r="S80" s="184">
        <v>100</v>
      </c>
      <c r="T80" s="181">
        <v>100</v>
      </c>
      <c r="U80" s="181"/>
      <c r="V80" s="181"/>
      <c r="W80" s="181"/>
      <c r="X80" s="181"/>
    </row>
    <row r="81" spans="1:24" ht="51" customHeight="1">
      <c r="A81" s="143"/>
      <c r="B81" s="164"/>
      <c r="C81" s="143"/>
      <c r="D81" s="143"/>
      <c r="E81" s="146"/>
      <c r="F81" s="14" t="s">
        <v>26</v>
      </c>
      <c r="G81" s="58">
        <f>SUM(H81:N81)</f>
        <v>1012474</v>
      </c>
      <c r="H81" s="58">
        <v>167314</v>
      </c>
      <c r="I81" s="58">
        <v>272018</v>
      </c>
      <c r="J81" s="58">
        <v>202978</v>
      </c>
      <c r="K81" s="58">
        <v>370164</v>
      </c>
      <c r="L81" s="58"/>
      <c r="M81" s="58"/>
      <c r="N81" s="58"/>
      <c r="O81" s="182"/>
      <c r="P81" s="182"/>
      <c r="Q81" s="185"/>
      <c r="R81" s="185"/>
      <c r="S81" s="185"/>
      <c r="T81" s="182"/>
      <c r="U81" s="182"/>
      <c r="V81" s="182"/>
      <c r="W81" s="182"/>
      <c r="X81" s="182"/>
    </row>
    <row r="82" spans="1:24" ht="62.45" customHeight="1">
      <c r="A82" s="144"/>
      <c r="B82" s="165"/>
      <c r="C82" s="144"/>
      <c r="D82" s="144"/>
      <c r="E82" s="147"/>
      <c r="F82" s="14" t="s">
        <v>27</v>
      </c>
      <c r="G82" s="58">
        <f>SUM(H82:N82)</f>
        <v>0</v>
      </c>
      <c r="H82" s="58"/>
      <c r="I82" s="58"/>
      <c r="J82" s="58"/>
      <c r="K82" s="58"/>
      <c r="L82" s="58"/>
      <c r="M82" s="58"/>
      <c r="N82" s="58"/>
      <c r="O82" s="183"/>
      <c r="P82" s="183"/>
      <c r="Q82" s="186"/>
      <c r="R82" s="186"/>
      <c r="S82" s="186"/>
      <c r="T82" s="183"/>
      <c r="U82" s="183"/>
      <c r="V82" s="183"/>
      <c r="W82" s="183"/>
      <c r="X82" s="183"/>
    </row>
    <row r="83" spans="1:24" s="97" customFormat="1" ht="62.45" customHeight="1">
      <c r="A83" s="95"/>
      <c r="B83" s="163" t="s">
        <v>185</v>
      </c>
      <c r="C83" s="142">
        <v>2020</v>
      </c>
      <c r="D83" s="142">
        <v>2026</v>
      </c>
      <c r="E83" s="145" t="s">
        <v>28</v>
      </c>
      <c r="F83" s="14" t="s">
        <v>19</v>
      </c>
      <c r="G83" s="58">
        <f>G84+G85</f>
        <v>128941</v>
      </c>
      <c r="H83" s="101">
        <f>H84+H85</f>
        <v>7300</v>
      </c>
      <c r="I83" s="101">
        <f t="shared" ref="I83:N83" si="26">I84+I85</f>
        <v>121641</v>
      </c>
      <c r="J83" s="101">
        <f t="shared" si="26"/>
        <v>0</v>
      </c>
      <c r="K83" s="101">
        <f t="shared" si="26"/>
        <v>0</v>
      </c>
      <c r="L83" s="101">
        <f t="shared" si="26"/>
        <v>0</v>
      </c>
      <c r="M83" s="101">
        <f t="shared" si="26"/>
        <v>0</v>
      </c>
      <c r="N83" s="101">
        <f t="shared" si="26"/>
        <v>0</v>
      </c>
      <c r="O83" s="181" t="s">
        <v>128</v>
      </c>
      <c r="P83" s="181" t="s">
        <v>70</v>
      </c>
      <c r="Q83" s="184">
        <v>100</v>
      </c>
      <c r="R83" s="184">
        <v>100</v>
      </c>
      <c r="S83" s="184">
        <v>100</v>
      </c>
      <c r="T83" s="181"/>
      <c r="U83" s="181"/>
      <c r="V83" s="181"/>
      <c r="W83" s="181"/>
      <c r="X83" s="181"/>
    </row>
    <row r="84" spans="1:24" s="97" customFormat="1" ht="62.45" customHeight="1">
      <c r="A84" s="95"/>
      <c r="B84" s="164"/>
      <c r="C84" s="143"/>
      <c r="D84" s="143"/>
      <c r="E84" s="146"/>
      <c r="F84" s="14" t="s">
        <v>26</v>
      </c>
      <c r="G84" s="58">
        <f>SUM(H84:N84)</f>
        <v>128941</v>
      </c>
      <c r="H84" s="101">
        <v>7300</v>
      </c>
      <c r="I84" s="101">
        <v>121641</v>
      </c>
      <c r="J84" s="101"/>
      <c r="K84" s="101"/>
      <c r="L84" s="101"/>
      <c r="M84" s="101"/>
      <c r="N84" s="101"/>
      <c r="O84" s="182"/>
      <c r="P84" s="182"/>
      <c r="Q84" s="185"/>
      <c r="R84" s="185"/>
      <c r="S84" s="185"/>
      <c r="T84" s="182"/>
      <c r="U84" s="182"/>
      <c r="V84" s="182"/>
      <c r="W84" s="182"/>
      <c r="X84" s="182"/>
    </row>
    <row r="85" spans="1:24" s="97" customFormat="1" ht="62.45" customHeight="1">
      <c r="A85" s="95"/>
      <c r="B85" s="165"/>
      <c r="C85" s="144"/>
      <c r="D85" s="144"/>
      <c r="E85" s="147"/>
      <c r="F85" s="14" t="s">
        <v>27</v>
      </c>
      <c r="G85" s="58">
        <f>SUM(H85:N85)</f>
        <v>0</v>
      </c>
      <c r="H85" s="101">
        <v>0</v>
      </c>
      <c r="I85" s="101">
        <v>0</v>
      </c>
      <c r="J85" s="101"/>
      <c r="K85" s="101"/>
      <c r="L85" s="101"/>
      <c r="M85" s="101"/>
      <c r="N85" s="101"/>
      <c r="O85" s="183"/>
      <c r="P85" s="183"/>
      <c r="Q85" s="186"/>
      <c r="R85" s="186"/>
      <c r="S85" s="186"/>
      <c r="T85" s="183"/>
      <c r="U85" s="183"/>
      <c r="V85" s="183"/>
      <c r="W85" s="183"/>
      <c r="X85" s="183"/>
    </row>
    <row r="86" spans="1:24" s="106" customFormat="1" ht="62.45" customHeight="1">
      <c r="A86" s="103"/>
      <c r="B86" s="163" t="s">
        <v>252</v>
      </c>
      <c r="C86" s="142">
        <v>2022</v>
      </c>
      <c r="D86" s="142">
        <v>2026</v>
      </c>
      <c r="E86" s="145" t="s">
        <v>28</v>
      </c>
      <c r="F86" s="14" t="s">
        <v>19</v>
      </c>
      <c r="G86" s="58">
        <f>G87+G88</f>
        <v>50048.4</v>
      </c>
      <c r="H86" s="105">
        <f>H87+H88</f>
        <v>0</v>
      </c>
      <c r="I86" s="105">
        <f t="shared" ref="I86:N86" si="27">I87+I88</f>
        <v>0</v>
      </c>
      <c r="J86" s="105">
        <f t="shared" si="27"/>
        <v>50048.4</v>
      </c>
      <c r="K86" s="105">
        <f t="shared" si="27"/>
        <v>0</v>
      </c>
      <c r="L86" s="105">
        <f t="shared" si="27"/>
        <v>0</v>
      </c>
      <c r="M86" s="105">
        <f t="shared" si="27"/>
        <v>0</v>
      </c>
      <c r="N86" s="105">
        <f t="shared" si="27"/>
        <v>0</v>
      </c>
      <c r="O86" s="139" t="s">
        <v>253</v>
      </c>
      <c r="P86" s="181" t="s">
        <v>70</v>
      </c>
      <c r="Q86" s="184"/>
      <c r="R86" s="184"/>
      <c r="S86" s="184"/>
      <c r="T86" s="181">
        <v>100</v>
      </c>
      <c r="U86" s="181"/>
      <c r="V86" s="181"/>
      <c r="W86" s="181"/>
      <c r="X86" s="181"/>
    </row>
    <row r="87" spans="1:24" s="106" customFormat="1" ht="62.45" customHeight="1">
      <c r="A87" s="103"/>
      <c r="B87" s="164"/>
      <c r="C87" s="143"/>
      <c r="D87" s="143"/>
      <c r="E87" s="146"/>
      <c r="F87" s="14" t="s">
        <v>26</v>
      </c>
      <c r="G87" s="58">
        <f>SUM(H87:N87)</f>
        <v>48.4</v>
      </c>
      <c r="H87" s="105"/>
      <c r="I87" s="105"/>
      <c r="J87" s="105">
        <v>48.4</v>
      </c>
      <c r="K87" s="105"/>
      <c r="L87" s="105"/>
      <c r="M87" s="105"/>
      <c r="N87" s="105"/>
      <c r="O87" s="140"/>
      <c r="P87" s="182"/>
      <c r="Q87" s="185"/>
      <c r="R87" s="185"/>
      <c r="S87" s="185"/>
      <c r="T87" s="182"/>
      <c r="U87" s="182"/>
      <c r="V87" s="182"/>
      <c r="W87" s="182"/>
      <c r="X87" s="182"/>
    </row>
    <row r="88" spans="1:24" s="106" customFormat="1" ht="62.45" customHeight="1">
      <c r="A88" s="103"/>
      <c r="B88" s="165"/>
      <c r="C88" s="144"/>
      <c r="D88" s="144"/>
      <c r="E88" s="147"/>
      <c r="F88" s="14" t="s">
        <v>27</v>
      </c>
      <c r="G88" s="58">
        <f>SUM(H88:N88)</f>
        <v>50000</v>
      </c>
      <c r="H88" s="105"/>
      <c r="I88" s="105"/>
      <c r="J88" s="105">
        <v>50000</v>
      </c>
      <c r="K88" s="105"/>
      <c r="L88" s="105"/>
      <c r="M88" s="105"/>
      <c r="N88" s="105"/>
      <c r="O88" s="141"/>
      <c r="P88" s="183"/>
      <c r="Q88" s="186"/>
      <c r="R88" s="186"/>
      <c r="S88" s="186"/>
      <c r="T88" s="183"/>
      <c r="U88" s="183"/>
      <c r="V88" s="183"/>
      <c r="W88" s="183"/>
      <c r="X88" s="183"/>
    </row>
    <row r="89" spans="1:24" ht="31.5" customHeight="1">
      <c r="A89" s="15"/>
      <c r="B89" s="163" t="s">
        <v>262</v>
      </c>
      <c r="C89" s="142">
        <v>2022</v>
      </c>
      <c r="D89" s="142">
        <v>2026</v>
      </c>
      <c r="E89" s="145" t="s">
        <v>28</v>
      </c>
      <c r="F89" s="14" t="s">
        <v>19</v>
      </c>
      <c r="G89" s="58">
        <f>G90+G91</f>
        <v>484357.94</v>
      </c>
      <c r="H89" s="61">
        <f>H90+H91</f>
        <v>0</v>
      </c>
      <c r="I89" s="61">
        <f t="shared" ref="I89:N89" si="28">I90+I91</f>
        <v>0</v>
      </c>
      <c r="J89" s="61">
        <f t="shared" si="28"/>
        <v>145125</v>
      </c>
      <c r="K89" s="61">
        <f t="shared" si="28"/>
        <v>339232.94</v>
      </c>
      <c r="L89" s="61">
        <f t="shared" si="28"/>
        <v>0</v>
      </c>
      <c r="M89" s="61">
        <f t="shared" si="28"/>
        <v>0</v>
      </c>
      <c r="N89" s="61">
        <f t="shared" si="28"/>
        <v>0</v>
      </c>
      <c r="O89" s="170" t="s">
        <v>261</v>
      </c>
      <c r="P89" s="226" t="s">
        <v>70</v>
      </c>
      <c r="Q89" s="227"/>
      <c r="R89" s="227"/>
      <c r="S89" s="227"/>
      <c r="T89" s="226">
        <v>100</v>
      </c>
      <c r="U89" s="226">
        <v>100</v>
      </c>
      <c r="V89" s="181"/>
      <c r="W89" s="181"/>
      <c r="X89" s="181"/>
    </row>
    <row r="90" spans="1:24" ht="334.9" customHeight="1">
      <c r="A90" s="15"/>
      <c r="B90" s="164"/>
      <c r="C90" s="143"/>
      <c r="D90" s="143"/>
      <c r="E90" s="146"/>
      <c r="F90" s="14" t="s">
        <v>26</v>
      </c>
      <c r="G90" s="58">
        <f>SUM(H90:N90)</f>
        <v>5846.39</v>
      </c>
      <c r="H90" s="61"/>
      <c r="I90" s="61"/>
      <c r="J90" s="61">
        <v>1451.25</v>
      </c>
      <c r="K90" s="61">
        <v>4395.1400000000003</v>
      </c>
      <c r="L90" s="61"/>
      <c r="M90" s="61"/>
      <c r="N90" s="61"/>
      <c r="O90" s="170"/>
      <c r="P90" s="226"/>
      <c r="Q90" s="227"/>
      <c r="R90" s="227"/>
      <c r="S90" s="227"/>
      <c r="T90" s="226"/>
      <c r="U90" s="226"/>
      <c r="V90" s="182"/>
      <c r="W90" s="182"/>
      <c r="X90" s="182"/>
    </row>
    <row r="91" spans="1:24" ht="389.45" customHeight="1">
      <c r="A91" s="15"/>
      <c r="B91" s="165"/>
      <c r="C91" s="144"/>
      <c r="D91" s="144"/>
      <c r="E91" s="147"/>
      <c r="F91" s="14" t="s">
        <v>27</v>
      </c>
      <c r="G91" s="58">
        <f>SUM(H91:N91)</f>
        <v>478511.55</v>
      </c>
      <c r="H91" s="61"/>
      <c r="I91" s="61"/>
      <c r="J91" s="61">
        <v>143673.75</v>
      </c>
      <c r="K91" s="61">
        <v>334837.8</v>
      </c>
      <c r="L91" s="61"/>
      <c r="M91" s="61"/>
      <c r="N91" s="61"/>
      <c r="O91" s="131" t="s">
        <v>276</v>
      </c>
      <c r="P91" s="226"/>
      <c r="Q91" s="227"/>
      <c r="R91" s="227"/>
      <c r="S91" s="227"/>
      <c r="T91" s="226"/>
      <c r="U91" s="130">
        <v>100</v>
      </c>
      <c r="V91" s="183"/>
      <c r="W91" s="183"/>
      <c r="X91" s="183"/>
    </row>
    <row r="92" spans="1:24" ht="15.6" customHeight="1">
      <c r="A92" s="142"/>
      <c r="B92" s="163" t="s">
        <v>125</v>
      </c>
      <c r="C92" s="142"/>
      <c r="D92" s="142"/>
      <c r="E92" s="145" t="s">
        <v>28</v>
      </c>
      <c r="F92" s="142"/>
      <c r="G92" s="196"/>
      <c r="H92" s="196"/>
      <c r="I92" s="196"/>
      <c r="J92" s="196"/>
      <c r="K92" s="196"/>
      <c r="L92" s="196"/>
      <c r="M92" s="196"/>
      <c r="N92" s="196"/>
      <c r="O92" s="142"/>
      <c r="P92" s="142"/>
      <c r="Q92" s="142"/>
      <c r="R92" s="142"/>
      <c r="S92" s="142"/>
      <c r="T92" s="142"/>
      <c r="U92" s="142"/>
      <c r="V92" s="142"/>
      <c r="W92" s="142"/>
      <c r="X92" s="142"/>
    </row>
    <row r="93" spans="1:24">
      <c r="A93" s="143"/>
      <c r="B93" s="164"/>
      <c r="C93" s="143"/>
      <c r="D93" s="143"/>
      <c r="E93" s="146"/>
      <c r="F93" s="143"/>
      <c r="G93" s="215"/>
      <c r="H93" s="215"/>
      <c r="I93" s="215"/>
      <c r="J93" s="215"/>
      <c r="K93" s="215"/>
      <c r="L93" s="215"/>
      <c r="M93" s="215"/>
      <c r="N93" s="215"/>
      <c r="O93" s="143"/>
      <c r="P93" s="143"/>
      <c r="Q93" s="143"/>
      <c r="R93" s="143"/>
      <c r="S93" s="143"/>
      <c r="T93" s="143"/>
      <c r="U93" s="143"/>
      <c r="V93" s="143"/>
      <c r="W93" s="143"/>
      <c r="X93" s="143"/>
    </row>
    <row r="94" spans="1:24">
      <c r="A94" s="144"/>
      <c r="B94" s="165"/>
      <c r="C94" s="144"/>
      <c r="D94" s="144"/>
      <c r="E94" s="147"/>
      <c r="F94" s="144"/>
      <c r="G94" s="197"/>
      <c r="H94" s="197"/>
      <c r="I94" s="197"/>
      <c r="J94" s="197"/>
      <c r="K94" s="197"/>
      <c r="L94" s="197"/>
      <c r="M94" s="197"/>
      <c r="N94" s="197"/>
      <c r="O94" s="144"/>
      <c r="P94" s="144"/>
      <c r="Q94" s="144"/>
      <c r="R94" s="144"/>
      <c r="S94" s="144"/>
      <c r="T94" s="144"/>
      <c r="U94" s="144"/>
      <c r="V94" s="144"/>
      <c r="W94" s="144"/>
      <c r="X94" s="144"/>
    </row>
    <row r="95" spans="1:24" ht="15.75" customHeight="1">
      <c r="A95" s="145"/>
      <c r="B95" s="163" t="s">
        <v>30</v>
      </c>
      <c r="C95" s="142">
        <v>2020</v>
      </c>
      <c r="D95" s="142">
        <v>2026</v>
      </c>
      <c r="E95" s="145" t="s">
        <v>28</v>
      </c>
      <c r="F95" s="14" t="s">
        <v>19</v>
      </c>
      <c r="G95" s="56">
        <f>G96+G97</f>
        <v>114519935.84999999</v>
      </c>
      <c r="H95" s="56">
        <f>H96+H97</f>
        <v>19779001.800000001</v>
      </c>
      <c r="I95" s="56">
        <f t="shared" ref="I95:N95" si="29">I96+I97</f>
        <v>21543027.48</v>
      </c>
      <c r="J95" s="56">
        <f t="shared" si="29"/>
        <v>19502843.27</v>
      </c>
      <c r="K95" s="56">
        <f t="shared" si="29"/>
        <v>17135948.399999999</v>
      </c>
      <c r="L95" s="56">
        <f t="shared" si="29"/>
        <v>21177172.390000001</v>
      </c>
      <c r="M95" s="56">
        <f t="shared" si="29"/>
        <v>7500541.0700000003</v>
      </c>
      <c r="N95" s="56">
        <f t="shared" si="29"/>
        <v>7881401.4399999995</v>
      </c>
      <c r="O95" s="139" t="s">
        <v>18</v>
      </c>
      <c r="P95" s="139" t="s">
        <v>18</v>
      </c>
      <c r="Q95" s="139" t="s">
        <v>18</v>
      </c>
      <c r="R95" s="139" t="s">
        <v>18</v>
      </c>
      <c r="S95" s="139" t="s">
        <v>18</v>
      </c>
      <c r="T95" s="139" t="s">
        <v>18</v>
      </c>
      <c r="U95" s="139" t="s">
        <v>18</v>
      </c>
      <c r="V95" s="139" t="s">
        <v>18</v>
      </c>
      <c r="W95" s="139" t="s">
        <v>18</v>
      </c>
      <c r="X95" s="139" t="s">
        <v>18</v>
      </c>
    </row>
    <row r="96" spans="1:24" ht="46.15" customHeight="1">
      <c r="A96" s="146"/>
      <c r="B96" s="164"/>
      <c r="C96" s="143"/>
      <c r="D96" s="143"/>
      <c r="E96" s="146"/>
      <c r="F96" s="14" t="s">
        <v>26</v>
      </c>
      <c r="G96" s="56">
        <f>SUM(H96:N96)</f>
        <v>55219003.139999993</v>
      </c>
      <c r="H96" s="56">
        <f>H99+H102+H105</f>
        <v>7838493.9199999999</v>
      </c>
      <c r="I96" s="56">
        <f t="shared" ref="I96:J96" si="30">I99+I102+I105</f>
        <v>8322397.3000000007</v>
      </c>
      <c r="J96" s="56">
        <f t="shared" si="30"/>
        <v>7541323.8599999994</v>
      </c>
      <c r="K96" s="56">
        <f>K99+K102+K105+K108</f>
        <v>8942114.1600000001</v>
      </c>
      <c r="L96" s="56">
        <f t="shared" ref="L96:N96" si="31">L99+L102+L105+L108</f>
        <v>7192731.3899999997</v>
      </c>
      <c r="M96" s="56">
        <f t="shared" si="31"/>
        <v>7500541.0700000003</v>
      </c>
      <c r="N96" s="56">
        <f t="shared" si="31"/>
        <v>7881401.4399999995</v>
      </c>
      <c r="O96" s="140"/>
      <c r="P96" s="140"/>
      <c r="Q96" s="140"/>
      <c r="R96" s="140"/>
      <c r="S96" s="140"/>
      <c r="T96" s="140"/>
      <c r="U96" s="140"/>
      <c r="V96" s="140"/>
      <c r="W96" s="140"/>
      <c r="X96" s="140"/>
    </row>
    <row r="97" spans="1:24" ht="62.45" customHeight="1">
      <c r="A97" s="147"/>
      <c r="B97" s="165"/>
      <c r="C97" s="144"/>
      <c r="D97" s="144"/>
      <c r="E97" s="147"/>
      <c r="F97" s="14" t="s">
        <v>27</v>
      </c>
      <c r="G97" s="56">
        <f>SUM(H97:N97)</f>
        <v>59300932.710000001</v>
      </c>
      <c r="H97" s="56">
        <f>H100+H103+H106</f>
        <v>11940507.880000001</v>
      </c>
      <c r="I97" s="56">
        <f t="shared" ref="I97:N97" si="32">I100+I103+I106</f>
        <v>13220630.18</v>
      </c>
      <c r="J97" s="56">
        <f t="shared" si="32"/>
        <v>11961519.41</v>
      </c>
      <c r="K97" s="56">
        <f t="shared" si="32"/>
        <v>8193834.2400000002</v>
      </c>
      <c r="L97" s="56">
        <f t="shared" si="32"/>
        <v>13984441</v>
      </c>
      <c r="M97" s="56">
        <f t="shared" si="32"/>
        <v>0</v>
      </c>
      <c r="N97" s="56">
        <f t="shared" si="32"/>
        <v>0</v>
      </c>
      <c r="O97" s="141"/>
      <c r="P97" s="141"/>
      <c r="Q97" s="141"/>
      <c r="R97" s="141"/>
      <c r="S97" s="141"/>
      <c r="T97" s="141"/>
      <c r="U97" s="141"/>
      <c r="V97" s="141"/>
      <c r="W97" s="141"/>
      <c r="X97" s="141"/>
    </row>
    <row r="98" spans="1:24" ht="31.15" customHeight="1">
      <c r="A98" s="145"/>
      <c r="B98" s="163" t="s">
        <v>105</v>
      </c>
      <c r="C98" s="142">
        <v>2020</v>
      </c>
      <c r="D98" s="142">
        <v>2026</v>
      </c>
      <c r="E98" s="145" t="s">
        <v>28</v>
      </c>
      <c r="F98" s="14" t="s">
        <v>19</v>
      </c>
      <c r="G98" s="56">
        <f t="shared" ref="G98:M98" si="33">G99+G100</f>
        <v>19816182.709999997</v>
      </c>
      <c r="H98" s="56">
        <f t="shared" si="33"/>
        <v>3072351.96</v>
      </c>
      <c r="I98" s="56">
        <f t="shared" si="33"/>
        <v>3175782.06</v>
      </c>
      <c r="J98" s="56">
        <f>J99+J100</f>
        <v>3009917.03</v>
      </c>
      <c r="K98" s="56">
        <f t="shared" si="33"/>
        <v>4804410.5999999996</v>
      </c>
      <c r="L98" s="56">
        <f t="shared" si="33"/>
        <v>1886616</v>
      </c>
      <c r="M98" s="54">
        <f t="shared" si="33"/>
        <v>2194425.6800000002</v>
      </c>
      <c r="N98" s="54">
        <f>N99+N100</f>
        <v>1672679.38</v>
      </c>
      <c r="O98" s="160" t="s">
        <v>72</v>
      </c>
      <c r="P98" s="139" t="s">
        <v>70</v>
      </c>
      <c r="Q98" s="139"/>
      <c r="R98" s="139">
        <v>72</v>
      </c>
      <c r="S98" s="139">
        <v>75</v>
      </c>
      <c r="T98" s="139">
        <v>76</v>
      </c>
      <c r="U98" s="139">
        <v>77</v>
      </c>
      <c r="V98" s="139">
        <v>78</v>
      </c>
      <c r="W98" s="139">
        <v>79</v>
      </c>
      <c r="X98" s="139">
        <v>80</v>
      </c>
    </row>
    <row r="99" spans="1:24" ht="76.900000000000006" customHeight="1">
      <c r="A99" s="146"/>
      <c r="B99" s="164"/>
      <c r="C99" s="143"/>
      <c r="D99" s="143"/>
      <c r="E99" s="146"/>
      <c r="F99" s="14" t="s">
        <v>26</v>
      </c>
      <c r="G99" s="56">
        <f>SUM(H99:N99)</f>
        <v>19816182.709999997</v>
      </c>
      <c r="H99" s="56">
        <v>3072351.96</v>
      </c>
      <c r="I99" s="56">
        <v>3175782.06</v>
      </c>
      <c r="J99" s="56">
        <v>3009917.03</v>
      </c>
      <c r="K99" s="56">
        <v>4804410.5999999996</v>
      </c>
      <c r="L99" s="56">
        <v>1886616</v>
      </c>
      <c r="M99" s="56">
        <v>2194425.6800000002</v>
      </c>
      <c r="N99" s="56">
        <v>1672679.38</v>
      </c>
      <c r="O99" s="161"/>
      <c r="P99" s="140"/>
      <c r="Q99" s="140"/>
      <c r="R99" s="140"/>
      <c r="S99" s="140"/>
      <c r="T99" s="140"/>
      <c r="U99" s="140"/>
      <c r="V99" s="140"/>
      <c r="W99" s="140"/>
      <c r="X99" s="140"/>
    </row>
    <row r="100" spans="1:24" ht="31.5" customHeight="1">
      <c r="A100" s="147"/>
      <c r="B100" s="165"/>
      <c r="C100" s="144"/>
      <c r="D100" s="144"/>
      <c r="E100" s="147"/>
      <c r="F100" s="14" t="s">
        <v>27</v>
      </c>
      <c r="G100" s="56">
        <f>SUM(H100:N100)</f>
        <v>0</v>
      </c>
      <c r="H100" s="58">
        <v>0</v>
      </c>
      <c r="I100" s="58">
        <v>0</v>
      </c>
      <c r="J100" s="58">
        <v>0</v>
      </c>
      <c r="K100" s="58">
        <v>0</v>
      </c>
      <c r="L100" s="58">
        <v>0</v>
      </c>
      <c r="M100" s="58">
        <v>0</v>
      </c>
      <c r="N100" s="58">
        <v>0</v>
      </c>
      <c r="O100" s="162"/>
      <c r="P100" s="141"/>
      <c r="Q100" s="141"/>
      <c r="R100" s="141"/>
      <c r="S100" s="141"/>
      <c r="T100" s="141"/>
      <c r="U100" s="141"/>
      <c r="V100" s="141"/>
      <c r="W100" s="141"/>
      <c r="X100" s="141"/>
    </row>
    <row r="101" spans="1:24" ht="31.15" customHeight="1">
      <c r="A101" s="145"/>
      <c r="B101" s="163" t="s">
        <v>113</v>
      </c>
      <c r="C101" s="142">
        <v>2020</v>
      </c>
      <c r="D101" s="142">
        <v>2026</v>
      </c>
      <c r="E101" s="145" t="s">
        <v>28</v>
      </c>
      <c r="F101" s="14" t="s">
        <v>19</v>
      </c>
      <c r="G101" s="56">
        <f t="shared" ref="G101:M101" si="34">G102+G103</f>
        <v>94220353.140000001</v>
      </c>
      <c r="H101" s="56">
        <f t="shared" si="34"/>
        <v>16620973.84</v>
      </c>
      <c r="I101" s="56">
        <f>I102+I103</f>
        <v>18215373.420000002</v>
      </c>
      <c r="J101" s="56">
        <f>J102+J103</f>
        <v>16399835.24</v>
      </c>
      <c r="K101" s="56">
        <f>K102+K103</f>
        <v>12179976.800000001</v>
      </c>
      <c r="L101" s="56">
        <f t="shared" si="34"/>
        <v>19290556.390000001</v>
      </c>
      <c r="M101" s="56">
        <f t="shared" si="34"/>
        <v>5306115.3899999997</v>
      </c>
      <c r="N101" s="56">
        <f>N102+N103</f>
        <v>6207522.0599999996</v>
      </c>
      <c r="O101" s="160" t="s">
        <v>195</v>
      </c>
      <c r="P101" s="139" t="s">
        <v>70</v>
      </c>
      <c r="Q101" s="139">
        <v>100</v>
      </c>
      <c r="R101" s="139">
        <v>100</v>
      </c>
      <c r="S101" s="139">
        <v>100</v>
      </c>
      <c r="T101" s="139">
        <v>100</v>
      </c>
      <c r="U101" s="139">
        <v>100</v>
      </c>
      <c r="V101" s="139">
        <v>100</v>
      </c>
      <c r="W101" s="139">
        <v>100</v>
      </c>
      <c r="X101" s="139">
        <v>100</v>
      </c>
    </row>
    <row r="102" spans="1:24" ht="55.15" customHeight="1">
      <c r="A102" s="146"/>
      <c r="B102" s="164"/>
      <c r="C102" s="143"/>
      <c r="D102" s="143"/>
      <c r="E102" s="146"/>
      <c r="F102" s="14" t="s">
        <v>26</v>
      </c>
      <c r="G102" s="56">
        <f>SUM(H102:N102)</f>
        <v>34919420.43</v>
      </c>
      <c r="H102" s="56">
        <v>4680465.96</v>
      </c>
      <c r="I102" s="56">
        <v>4994743.24</v>
      </c>
      <c r="J102" s="56">
        <v>4438315.83</v>
      </c>
      <c r="K102" s="56">
        <v>3986142.56</v>
      </c>
      <c r="L102" s="56">
        <v>5306115.3899999997</v>
      </c>
      <c r="M102" s="56">
        <v>5306115.3899999997</v>
      </c>
      <c r="N102" s="56">
        <v>6207522.0599999996</v>
      </c>
      <c r="O102" s="161"/>
      <c r="P102" s="140"/>
      <c r="Q102" s="140"/>
      <c r="R102" s="140"/>
      <c r="S102" s="140"/>
      <c r="T102" s="140"/>
      <c r="U102" s="140"/>
      <c r="V102" s="140"/>
      <c r="W102" s="140"/>
      <c r="X102" s="140"/>
    </row>
    <row r="103" spans="1:24" ht="67.900000000000006" customHeight="1">
      <c r="A103" s="147"/>
      <c r="B103" s="165"/>
      <c r="C103" s="144"/>
      <c r="D103" s="144"/>
      <c r="E103" s="147"/>
      <c r="F103" s="14" t="s">
        <v>27</v>
      </c>
      <c r="G103" s="56">
        <f>SUM(H103:N103)</f>
        <v>59300932.710000001</v>
      </c>
      <c r="H103" s="58">
        <v>11940507.880000001</v>
      </c>
      <c r="I103" s="58">
        <v>13220630.18</v>
      </c>
      <c r="J103" s="58">
        <v>11961519.41</v>
      </c>
      <c r="K103" s="58">
        <v>8193834.2400000002</v>
      </c>
      <c r="L103" s="58">
        <v>13984441</v>
      </c>
      <c r="M103" s="58">
        <v>0</v>
      </c>
      <c r="N103" s="58">
        <v>0</v>
      </c>
      <c r="O103" s="162"/>
      <c r="P103" s="141"/>
      <c r="Q103" s="141"/>
      <c r="R103" s="141"/>
      <c r="S103" s="141"/>
      <c r="T103" s="141"/>
      <c r="U103" s="141"/>
      <c r="V103" s="141"/>
      <c r="W103" s="141"/>
      <c r="X103" s="141"/>
    </row>
    <row r="104" spans="1:24" ht="31.15" customHeight="1">
      <c r="A104" s="142"/>
      <c r="B104" s="163" t="s">
        <v>143</v>
      </c>
      <c r="C104" s="142">
        <v>2020</v>
      </c>
      <c r="D104" s="142">
        <v>2026</v>
      </c>
      <c r="E104" s="145" t="s">
        <v>28</v>
      </c>
      <c r="F104" s="14" t="s">
        <v>19</v>
      </c>
      <c r="G104" s="56">
        <f>G105+G106</f>
        <v>482200</v>
      </c>
      <c r="H104" s="56">
        <f>H105+H106</f>
        <v>85676</v>
      </c>
      <c r="I104" s="56">
        <f t="shared" ref="I104:N104" si="35">I105+I106</f>
        <v>151872</v>
      </c>
      <c r="J104" s="56">
        <f t="shared" si="35"/>
        <v>93091</v>
      </c>
      <c r="K104" s="56">
        <f t="shared" si="35"/>
        <v>151561</v>
      </c>
      <c r="L104" s="56">
        <f t="shared" si="35"/>
        <v>0</v>
      </c>
      <c r="M104" s="56">
        <f t="shared" si="35"/>
        <v>0</v>
      </c>
      <c r="N104" s="56">
        <f t="shared" si="35"/>
        <v>0</v>
      </c>
      <c r="O104" s="139" t="s">
        <v>132</v>
      </c>
      <c r="P104" s="139" t="s">
        <v>70</v>
      </c>
      <c r="Q104" s="139">
        <v>100</v>
      </c>
      <c r="R104" s="139">
        <v>100</v>
      </c>
      <c r="S104" s="139">
        <v>100</v>
      </c>
      <c r="T104" s="139"/>
      <c r="U104" s="139"/>
      <c r="V104" s="139"/>
      <c r="W104" s="139"/>
      <c r="X104" s="139"/>
    </row>
    <row r="105" spans="1:24" ht="39" customHeight="1">
      <c r="A105" s="143"/>
      <c r="B105" s="164"/>
      <c r="C105" s="143"/>
      <c r="D105" s="143"/>
      <c r="E105" s="146"/>
      <c r="F105" s="14" t="s">
        <v>26</v>
      </c>
      <c r="G105" s="56">
        <f>SUM(H105:N105)</f>
        <v>482200</v>
      </c>
      <c r="H105" s="56">
        <v>85676</v>
      </c>
      <c r="I105" s="58">
        <v>151872</v>
      </c>
      <c r="J105" s="58">
        <v>93091</v>
      </c>
      <c r="K105" s="58">
        <v>151561</v>
      </c>
      <c r="L105" s="58"/>
      <c r="M105" s="58"/>
      <c r="N105" s="58"/>
      <c r="O105" s="140"/>
      <c r="P105" s="140"/>
      <c r="Q105" s="140"/>
      <c r="R105" s="140"/>
      <c r="S105" s="140"/>
      <c r="T105" s="140"/>
      <c r="U105" s="140"/>
      <c r="V105" s="140"/>
      <c r="W105" s="140"/>
      <c r="X105" s="140"/>
    </row>
    <row r="106" spans="1:24" ht="36" customHeight="1">
      <c r="A106" s="144"/>
      <c r="B106" s="165"/>
      <c r="C106" s="144"/>
      <c r="D106" s="144"/>
      <c r="E106" s="147"/>
      <c r="F106" s="14" t="s">
        <v>27</v>
      </c>
      <c r="G106" s="56">
        <f>SUM(H106:N106)</f>
        <v>0</v>
      </c>
      <c r="H106" s="58"/>
      <c r="I106" s="58"/>
      <c r="J106" s="58"/>
      <c r="K106" s="58"/>
      <c r="L106" s="58"/>
      <c r="M106" s="58"/>
      <c r="N106" s="58"/>
      <c r="O106" s="141"/>
      <c r="P106" s="141"/>
      <c r="Q106" s="141"/>
      <c r="R106" s="141"/>
      <c r="S106" s="141"/>
      <c r="T106" s="141"/>
      <c r="U106" s="141"/>
      <c r="V106" s="141"/>
      <c r="W106" s="141"/>
      <c r="X106" s="141"/>
    </row>
    <row r="107" spans="1:24" ht="36" customHeight="1">
      <c r="A107" s="15"/>
      <c r="B107" s="163" t="s">
        <v>233</v>
      </c>
      <c r="C107" s="142">
        <v>2020</v>
      </c>
      <c r="D107" s="142">
        <v>2026</v>
      </c>
      <c r="E107" s="145" t="s">
        <v>28</v>
      </c>
      <c r="F107" s="14" t="s">
        <v>19</v>
      </c>
      <c r="G107" s="56">
        <f>G108+G109</f>
        <v>1200</v>
      </c>
      <c r="H107" s="56">
        <f>H108+H109</f>
        <v>0</v>
      </c>
      <c r="I107" s="56">
        <f t="shared" ref="I107:N107" si="36">I108+I109</f>
        <v>0</v>
      </c>
      <c r="J107" s="56">
        <f t="shared" si="36"/>
        <v>0</v>
      </c>
      <c r="K107" s="56">
        <f t="shared" si="36"/>
        <v>0</v>
      </c>
      <c r="L107" s="56">
        <f t="shared" si="36"/>
        <v>0</v>
      </c>
      <c r="M107" s="56">
        <f t="shared" si="36"/>
        <v>0</v>
      </c>
      <c r="N107" s="56">
        <f t="shared" si="36"/>
        <v>1200</v>
      </c>
      <c r="O107" s="139" t="s">
        <v>132</v>
      </c>
      <c r="P107" s="139" t="s">
        <v>70</v>
      </c>
      <c r="Q107" s="139">
        <v>100</v>
      </c>
      <c r="R107" s="139">
        <v>0</v>
      </c>
      <c r="S107" s="139">
        <v>100</v>
      </c>
      <c r="T107" s="139">
        <v>100</v>
      </c>
      <c r="U107" s="139">
        <v>100</v>
      </c>
      <c r="V107" s="139">
        <v>100</v>
      </c>
      <c r="W107" s="139">
        <v>100</v>
      </c>
      <c r="X107" s="139">
        <v>100</v>
      </c>
    </row>
    <row r="108" spans="1:24" ht="36" customHeight="1">
      <c r="A108" s="15"/>
      <c r="B108" s="164"/>
      <c r="C108" s="143"/>
      <c r="D108" s="143"/>
      <c r="E108" s="146"/>
      <c r="F108" s="14" t="s">
        <v>26</v>
      </c>
      <c r="G108" s="56">
        <f>SUM(H108:N108)</f>
        <v>1200</v>
      </c>
      <c r="H108" s="56">
        <v>0</v>
      </c>
      <c r="I108" s="58">
        <v>0</v>
      </c>
      <c r="J108" s="58">
        <v>0</v>
      </c>
      <c r="K108" s="58">
        <v>0</v>
      </c>
      <c r="L108" s="58">
        <v>0</v>
      </c>
      <c r="M108" s="58">
        <v>0</v>
      </c>
      <c r="N108" s="58">
        <v>1200</v>
      </c>
      <c r="O108" s="140"/>
      <c r="P108" s="140"/>
      <c r="Q108" s="140"/>
      <c r="R108" s="140"/>
      <c r="S108" s="140"/>
      <c r="T108" s="140"/>
      <c r="U108" s="140"/>
      <c r="V108" s="140"/>
      <c r="W108" s="140"/>
      <c r="X108" s="140"/>
    </row>
    <row r="109" spans="1:24" ht="38.450000000000003" customHeight="1">
      <c r="A109" s="15"/>
      <c r="B109" s="165"/>
      <c r="C109" s="144"/>
      <c r="D109" s="144"/>
      <c r="E109" s="147"/>
      <c r="F109" s="14" t="s">
        <v>27</v>
      </c>
      <c r="G109" s="56">
        <v>0</v>
      </c>
      <c r="H109" s="58">
        <v>0</v>
      </c>
      <c r="I109" s="58"/>
      <c r="J109" s="58"/>
      <c r="K109" s="58"/>
      <c r="L109" s="58"/>
      <c r="M109" s="58"/>
      <c r="N109" s="58"/>
      <c r="O109" s="141"/>
      <c r="P109" s="141"/>
      <c r="Q109" s="141"/>
      <c r="R109" s="141"/>
      <c r="S109" s="141"/>
      <c r="T109" s="141"/>
      <c r="U109" s="141"/>
      <c r="V109" s="141"/>
      <c r="W109" s="141"/>
      <c r="X109" s="141"/>
    </row>
    <row r="110" spans="1:24" ht="36" customHeight="1">
      <c r="A110" s="15"/>
      <c r="B110" s="163" t="s">
        <v>126</v>
      </c>
      <c r="C110" s="142">
        <v>2020</v>
      </c>
      <c r="D110" s="142">
        <v>2026</v>
      </c>
      <c r="E110" s="145" t="s">
        <v>28</v>
      </c>
      <c r="F110" s="14" t="s">
        <v>19</v>
      </c>
      <c r="G110" s="56" t="s">
        <v>33</v>
      </c>
      <c r="H110" s="56" t="s">
        <v>33</v>
      </c>
      <c r="I110" s="56" t="s">
        <v>33</v>
      </c>
      <c r="J110" s="56" t="s">
        <v>33</v>
      </c>
      <c r="K110" s="56" t="s">
        <v>33</v>
      </c>
      <c r="L110" s="56" t="s">
        <v>33</v>
      </c>
      <c r="M110" s="56" t="s">
        <v>33</v>
      </c>
      <c r="N110" s="56" t="s">
        <v>33</v>
      </c>
      <c r="O110" s="139" t="s">
        <v>18</v>
      </c>
      <c r="P110" s="139" t="s">
        <v>18</v>
      </c>
      <c r="Q110" s="139" t="s">
        <v>18</v>
      </c>
      <c r="R110" s="139" t="s">
        <v>18</v>
      </c>
      <c r="S110" s="139" t="s">
        <v>18</v>
      </c>
      <c r="T110" s="139" t="s">
        <v>18</v>
      </c>
      <c r="U110" s="139" t="s">
        <v>18</v>
      </c>
      <c r="V110" s="139" t="s">
        <v>18</v>
      </c>
      <c r="W110" s="139" t="s">
        <v>18</v>
      </c>
      <c r="X110" s="139" t="s">
        <v>18</v>
      </c>
    </row>
    <row r="111" spans="1:24" ht="36" customHeight="1">
      <c r="A111" s="15"/>
      <c r="B111" s="164"/>
      <c r="C111" s="143"/>
      <c r="D111" s="143"/>
      <c r="E111" s="146"/>
      <c r="F111" s="14" t="s">
        <v>26</v>
      </c>
      <c r="G111" s="56" t="s">
        <v>33</v>
      </c>
      <c r="H111" s="56" t="s">
        <v>33</v>
      </c>
      <c r="I111" s="56" t="s">
        <v>33</v>
      </c>
      <c r="J111" s="56" t="s">
        <v>33</v>
      </c>
      <c r="K111" s="56" t="s">
        <v>33</v>
      </c>
      <c r="L111" s="56" t="s">
        <v>33</v>
      </c>
      <c r="M111" s="56" t="s">
        <v>33</v>
      </c>
      <c r="N111" s="56" t="s">
        <v>33</v>
      </c>
      <c r="O111" s="140"/>
      <c r="P111" s="140"/>
      <c r="Q111" s="140"/>
      <c r="R111" s="140"/>
      <c r="S111" s="140"/>
      <c r="T111" s="140"/>
      <c r="U111" s="140"/>
      <c r="V111" s="140"/>
      <c r="W111" s="140"/>
      <c r="X111" s="140"/>
    </row>
    <row r="112" spans="1:24" ht="36" customHeight="1">
      <c r="A112" s="15"/>
      <c r="B112" s="165"/>
      <c r="C112" s="144"/>
      <c r="D112" s="144"/>
      <c r="E112" s="147"/>
      <c r="F112" s="14" t="s">
        <v>27</v>
      </c>
      <c r="G112" s="58" t="s">
        <v>33</v>
      </c>
      <c r="H112" s="58" t="s">
        <v>33</v>
      </c>
      <c r="I112" s="58" t="s">
        <v>33</v>
      </c>
      <c r="J112" s="58" t="s">
        <v>33</v>
      </c>
      <c r="K112" s="58" t="s">
        <v>33</v>
      </c>
      <c r="L112" s="58" t="s">
        <v>33</v>
      </c>
      <c r="M112" s="58" t="s">
        <v>33</v>
      </c>
      <c r="N112" s="58" t="s">
        <v>33</v>
      </c>
      <c r="O112" s="141"/>
      <c r="P112" s="141"/>
      <c r="Q112" s="141"/>
      <c r="R112" s="141"/>
      <c r="S112" s="141"/>
      <c r="T112" s="141"/>
      <c r="U112" s="141"/>
      <c r="V112" s="141"/>
      <c r="W112" s="141"/>
      <c r="X112" s="141"/>
    </row>
    <row r="113" spans="1:24" ht="36" customHeight="1">
      <c r="A113" s="15"/>
      <c r="B113" s="163" t="s">
        <v>31</v>
      </c>
      <c r="C113" s="142">
        <v>2020</v>
      </c>
      <c r="D113" s="142">
        <v>2026</v>
      </c>
      <c r="E113" s="145" t="s">
        <v>28</v>
      </c>
      <c r="F113" s="14" t="s">
        <v>19</v>
      </c>
      <c r="G113" s="56">
        <f t="shared" ref="G113:M113" si="37">G114+G115</f>
        <v>249590479.36000001</v>
      </c>
      <c r="H113" s="56">
        <f>H114+H115</f>
        <v>42627711.899999999</v>
      </c>
      <c r="I113" s="56">
        <f>I114+I115</f>
        <v>44358588.079999998</v>
      </c>
      <c r="J113" s="56">
        <f>J114+J115</f>
        <v>46747848.659999996</v>
      </c>
      <c r="K113" s="56">
        <f t="shared" si="37"/>
        <v>44791200.289999999</v>
      </c>
      <c r="L113" s="56">
        <f t="shared" si="37"/>
        <v>40311942.93</v>
      </c>
      <c r="M113" s="56">
        <f t="shared" si="37"/>
        <v>15593031.870000001</v>
      </c>
      <c r="N113" s="56">
        <f>N114+N115</f>
        <v>15160155.629999999</v>
      </c>
      <c r="O113" s="139" t="s">
        <v>18</v>
      </c>
      <c r="P113" s="139" t="s">
        <v>18</v>
      </c>
      <c r="Q113" s="139" t="s">
        <v>18</v>
      </c>
      <c r="R113" s="139" t="s">
        <v>18</v>
      </c>
      <c r="S113" s="139" t="s">
        <v>18</v>
      </c>
      <c r="T113" s="139" t="s">
        <v>18</v>
      </c>
      <c r="U113" s="139" t="s">
        <v>18</v>
      </c>
      <c r="V113" s="139" t="s">
        <v>18</v>
      </c>
      <c r="W113" s="139" t="s">
        <v>18</v>
      </c>
      <c r="X113" s="139" t="s">
        <v>18</v>
      </c>
    </row>
    <row r="114" spans="1:24" ht="36" customHeight="1">
      <c r="A114" s="15"/>
      <c r="B114" s="164"/>
      <c r="C114" s="143"/>
      <c r="D114" s="143"/>
      <c r="E114" s="146"/>
      <c r="F114" s="14" t="s">
        <v>26</v>
      </c>
      <c r="G114" s="56">
        <f>SUM(H114:N114)</f>
        <v>121795094.56</v>
      </c>
      <c r="H114" s="56">
        <f>H117+H120+H123+H126+H129+H135+H132</f>
        <v>17356493.099999998</v>
      </c>
      <c r="I114" s="56">
        <f t="shared" ref="I114:N114" si="38">I117+I120+I123+I126+I129+I135+I132</f>
        <v>18492822.079999998</v>
      </c>
      <c r="J114" s="56">
        <f t="shared" si="38"/>
        <v>20511042.66</v>
      </c>
      <c r="K114" s="56">
        <f t="shared" si="38"/>
        <v>19580403.289999999</v>
      </c>
      <c r="L114" s="56">
        <f t="shared" si="38"/>
        <v>15101145.93</v>
      </c>
      <c r="M114" s="56">
        <f t="shared" si="38"/>
        <v>15593031.870000001</v>
      </c>
      <c r="N114" s="56">
        <f t="shared" si="38"/>
        <v>15160155.629999999</v>
      </c>
      <c r="O114" s="140"/>
      <c r="P114" s="140"/>
      <c r="Q114" s="140"/>
      <c r="R114" s="140"/>
      <c r="S114" s="140"/>
      <c r="T114" s="140"/>
      <c r="U114" s="140"/>
      <c r="V114" s="140"/>
      <c r="W114" s="140"/>
      <c r="X114" s="140"/>
    </row>
    <row r="115" spans="1:24" ht="36" customHeight="1">
      <c r="A115" s="15"/>
      <c r="B115" s="165"/>
      <c r="C115" s="144"/>
      <c r="D115" s="144"/>
      <c r="E115" s="147"/>
      <c r="F115" s="14" t="s">
        <v>27</v>
      </c>
      <c r="G115" s="56">
        <f>SUM(H115:N115)</f>
        <v>127795384.8</v>
      </c>
      <c r="H115" s="56">
        <f>H118+H121+H124+H127+H130+H136+H133</f>
        <v>25271218.800000001</v>
      </c>
      <c r="I115" s="56">
        <f t="shared" ref="I115:N115" si="39">I118+I121+I124+I127+I130+I136+I133</f>
        <v>25865766</v>
      </c>
      <c r="J115" s="56">
        <f t="shared" si="39"/>
        <v>26236806</v>
      </c>
      <c r="K115" s="56">
        <f t="shared" si="39"/>
        <v>25210797</v>
      </c>
      <c r="L115" s="56">
        <f t="shared" si="39"/>
        <v>25210797</v>
      </c>
      <c r="M115" s="56">
        <f t="shared" si="39"/>
        <v>0</v>
      </c>
      <c r="N115" s="56">
        <f t="shared" si="39"/>
        <v>0</v>
      </c>
      <c r="O115" s="141"/>
      <c r="P115" s="141"/>
      <c r="Q115" s="141"/>
      <c r="R115" s="141"/>
      <c r="S115" s="141"/>
      <c r="T115" s="141"/>
      <c r="U115" s="141"/>
      <c r="V115" s="141"/>
      <c r="W115" s="141"/>
      <c r="X115" s="141"/>
    </row>
    <row r="116" spans="1:24" ht="17.25" customHeight="1">
      <c r="A116" s="145"/>
      <c r="B116" s="163" t="s">
        <v>114</v>
      </c>
      <c r="C116" s="142">
        <v>2020</v>
      </c>
      <c r="D116" s="142">
        <v>2026</v>
      </c>
      <c r="E116" s="145" t="s">
        <v>28</v>
      </c>
      <c r="F116" s="14" t="s">
        <v>19</v>
      </c>
      <c r="G116" s="56">
        <f t="shared" ref="G116:M116" si="40">G117+G118</f>
        <v>44108878.420000002</v>
      </c>
      <c r="H116" s="56">
        <f t="shared" si="40"/>
        <v>7864938.6299999999</v>
      </c>
      <c r="I116" s="56">
        <f>I117+I118</f>
        <v>7874946.0800000001</v>
      </c>
      <c r="J116" s="56">
        <f>J117+J118</f>
        <v>9820605.6600000001</v>
      </c>
      <c r="K116" s="56">
        <f t="shared" si="40"/>
        <v>9128366.3900000006</v>
      </c>
      <c r="L116" s="56">
        <f t="shared" si="40"/>
        <v>2525262.9300000002</v>
      </c>
      <c r="M116" s="56">
        <f t="shared" si="40"/>
        <v>2992763.87</v>
      </c>
      <c r="N116" s="56">
        <f>N117+N118</f>
        <v>3901994.86</v>
      </c>
      <c r="O116" s="160" t="s">
        <v>132</v>
      </c>
      <c r="P116" s="139" t="s">
        <v>70</v>
      </c>
      <c r="Q116" s="139">
        <v>100</v>
      </c>
      <c r="R116" s="139">
        <v>100</v>
      </c>
      <c r="S116" s="139">
        <v>100</v>
      </c>
      <c r="T116" s="139">
        <v>100</v>
      </c>
      <c r="U116" s="139">
        <v>100</v>
      </c>
      <c r="V116" s="139">
        <v>100</v>
      </c>
      <c r="W116" s="139">
        <v>100</v>
      </c>
      <c r="X116" s="139">
        <v>100</v>
      </c>
    </row>
    <row r="117" spans="1:24" ht="53.45" customHeight="1">
      <c r="A117" s="146"/>
      <c r="B117" s="164"/>
      <c r="C117" s="143"/>
      <c r="D117" s="143"/>
      <c r="E117" s="146"/>
      <c r="F117" s="14" t="s">
        <v>26</v>
      </c>
      <c r="G117" s="56">
        <f>SUM(H117:N117)</f>
        <v>44108878.420000002</v>
      </c>
      <c r="H117" s="56">
        <v>7864938.6299999999</v>
      </c>
      <c r="I117" s="56">
        <v>7874946.0800000001</v>
      </c>
      <c r="J117" s="56">
        <v>9820605.6600000001</v>
      </c>
      <c r="K117" s="56">
        <v>9128366.3900000006</v>
      </c>
      <c r="L117" s="56">
        <v>2525262.9300000002</v>
      </c>
      <c r="M117" s="56">
        <v>2992763.87</v>
      </c>
      <c r="N117" s="56">
        <v>3901994.86</v>
      </c>
      <c r="O117" s="161"/>
      <c r="P117" s="140"/>
      <c r="Q117" s="140"/>
      <c r="R117" s="140"/>
      <c r="S117" s="140"/>
      <c r="T117" s="140"/>
      <c r="U117" s="140"/>
      <c r="V117" s="140"/>
      <c r="W117" s="140"/>
      <c r="X117" s="140"/>
    </row>
    <row r="118" spans="1:24" ht="62.45" customHeight="1">
      <c r="A118" s="147"/>
      <c r="B118" s="165"/>
      <c r="C118" s="144"/>
      <c r="D118" s="144"/>
      <c r="E118" s="147"/>
      <c r="F118" s="14" t="s">
        <v>27</v>
      </c>
      <c r="G118" s="56">
        <f>SUM(H118:N118)</f>
        <v>0</v>
      </c>
      <c r="H118" s="58"/>
      <c r="I118" s="58"/>
      <c r="J118" s="58"/>
      <c r="K118" s="58"/>
      <c r="L118" s="58"/>
      <c r="M118" s="58"/>
      <c r="N118" s="58"/>
      <c r="O118" s="162"/>
      <c r="P118" s="141"/>
      <c r="Q118" s="141"/>
      <c r="R118" s="141"/>
      <c r="S118" s="141"/>
      <c r="T118" s="141"/>
      <c r="U118" s="141"/>
      <c r="V118" s="141"/>
      <c r="W118" s="141"/>
      <c r="X118" s="141"/>
    </row>
    <row r="119" spans="1:24" ht="15.75" customHeight="1">
      <c r="A119" s="145"/>
      <c r="B119" s="163" t="s">
        <v>115</v>
      </c>
      <c r="C119" s="142">
        <v>2020</v>
      </c>
      <c r="D119" s="142">
        <v>2026</v>
      </c>
      <c r="E119" s="145" t="s">
        <v>28</v>
      </c>
      <c r="F119" s="14" t="s">
        <v>19</v>
      </c>
      <c r="G119" s="56">
        <f t="shared" ref="G119:M119" si="41">G120+G121</f>
        <v>48900</v>
      </c>
      <c r="H119" s="56">
        <f t="shared" si="41"/>
        <v>1000</v>
      </c>
      <c r="I119" s="56">
        <f t="shared" si="41"/>
        <v>47900</v>
      </c>
      <c r="J119" s="56">
        <f t="shared" si="41"/>
        <v>0</v>
      </c>
      <c r="K119" s="56">
        <f t="shared" si="41"/>
        <v>0</v>
      </c>
      <c r="L119" s="56">
        <f t="shared" si="41"/>
        <v>0</v>
      </c>
      <c r="M119" s="56">
        <f t="shared" si="41"/>
        <v>0</v>
      </c>
      <c r="N119" s="56">
        <f>N120+N121</f>
        <v>0</v>
      </c>
      <c r="O119" s="160" t="s">
        <v>131</v>
      </c>
      <c r="P119" s="139" t="s">
        <v>70</v>
      </c>
      <c r="Q119" s="139">
        <v>100</v>
      </c>
      <c r="R119" s="139">
        <v>100</v>
      </c>
      <c r="S119" s="139">
        <v>100</v>
      </c>
      <c r="T119" s="139"/>
      <c r="U119" s="139"/>
      <c r="V119" s="139"/>
      <c r="W119" s="139"/>
      <c r="X119" s="139"/>
    </row>
    <row r="120" spans="1:24" ht="41.45" customHeight="1">
      <c r="A120" s="146"/>
      <c r="B120" s="164"/>
      <c r="C120" s="143"/>
      <c r="D120" s="143"/>
      <c r="E120" s="146"/>
      <c r="F120" s="14" t="s">
        <v>26</v>
      </c>
      <c r="G120" s="56">
        <f>SUM(H120:N120)</f>
        <v>48900</v>
      </c>
      <c r="H120" s="56">
        <v>1000</v>
      </c>
      <c r="I120" s="56">
        <v>47900</v>
      </c>
      <c r="J120" s="56">
        <v>0</v>
      </c>
      <c r="K120" s="56">
        <v>0</v>
      </c>
      <c r="L120" s="56">
        <v>0</v>
      </c>
      <c r="M120" s="56">
        <v>0</v>
      </c>
      <c r="N120" s="56">
        <v>0</v>
      </c>
      <c r="O120" s="161"/>
      <c r="P120" s="140"/>
      <c r="Q120" s="140"/>
      <c r="R120" s="140"/>
      <c r="S120" s="140"/>
      <c r="T120" s="140"/>
      <c r="U120" s="140"/>
      <c r="V120" s="140"/>
      <c r="W120" s="140"/>
      <c r="X120" s="140"/>
    </row>
    <row r="121" spans="1:24" ht="40.9" customHeight="1">
      <c r="A121" s="147"/>
      <c r="B121" s="165"/>
      <c r="C121" s="144"/>
      <c r="D121" s="144"/>
      <c r="E121" s="147"/>
      <c r="F121" s="14" t="s">
        <v>27</v>
      </c>
      <c r="G121" s="56">
        <f>SUM(H121:N121)</f>
        <v>0</v>
      </c>
      <c r="H121" s="58">
        <v>0</v>
      </c>
      <c r="I121" s="58">
        <v>0</v>
      </c>
      <c r="J121" s="58">
        <v>0</v>
      </c>
      <c r="K121" s="58">
        <v>0</v>
      </c>
      <c r="L121" s="58">
        <v>0</v>
      </c>
      <c r="M121" s="58">
        <v>0</v>
      </c>
      <c r="N121" s="58">
        <v>0</v>
      </c>
      <c r="O121" s="162"/>
      <c r="P121" s="141"/>
      <c r="Q121" s="141"/>
      <c r="R121" s="141"/>
      <c r="S121" s="141"/>
      <c r="T121" s="141"/>
      <c r="U121" s="141"/>
      <c r="V121" s="141"/>
      <c r="W121" s="141"/>
      <c r="X121" s="141"/>
    </row>
    <row r="122" spans="1:24" ht="15.75" customHeight="1">
      <c r="A122" s="145"/>
      <c r="B122" s="163" t="s">
        <v>116</v>
      </c>
      <c r="C122" s="142">
        <v>2020</v>
      </c>
      <c r="D122" s="142">
        <v>2026</v>
      </c>
      <c r="E122" s="145" t="s">
        <v>28</v>
      </c>
      <c r="F122" s="14" t="s">
        <v>19</v>
      </c>
      <c r="G122" s="56">
        <f t="shared" ref="G122:M122" si="42">G123+G124</f>
        <v>177862597.91</v>
      </c>
      <c r="H122" s="56">
        <f>H123+H124</f>
        <v>33663240.140000001</v>
      </c>
      <c r="I122" s="56">
        <f t="shared" si="42"/>
        <v>36405020</v>
      </c>
      <c r="J122" s="56">
        <f>J123+J124</f>
        <v>10690437</v>
      </c>
      <c r="K122" s="56">
        <f t="shared" si="42"/>
        <v>35483177</v>
      </c>
      <c r="L122" s="56">
        <f t="shared" si="42"/>
        <v>37786680</v>
      </c>
      <c r="M122" s="56">
        <f t="shared" si="42"/>
        <v>12575883</v>
      </c>
      <c r="N122" s="56">
        <f>N123+N124</f>
        <v>11258160.77</v>
      </c>
      <c r="O122" s="160" t="s">
        <v>128</v>
      </c>
      <c r="P122" s="139" t="s">
        <v>70</v>
      </c>
      <c r="Q122" s="139">
        <v>100</v>
      </c>
      <c r="R122" s="139">
        <v>100</v>
      </c>
      <c r="S122" s="139">
        <v>100</v>
      </c>
      <c r="T122" s="139">
        <v>100</v>
      </c>
      <c r="U122" s="139">
        <v>100</v>
      </c>
      <c r="V122" s="139">
        <v>100</v>
      </c>
      <c r="W122" s="139">
        <v>100</v>
      </c>
      <c r="X122" s="139">
        <v>100</v>
      </c>
    </row>
    <row r="123" spans="1:24" ht="81" customHeight="1">
      <c r="A123" s="146"/>
      <c r="B123" s="164"/>
      <c r="C123" s="143"/>
      <c r="D123" s="143"/>
      <c r="E123" s="146"/>
      <c r="F123" s="14" t="s">
        <v>26</v>
      </c>
      <c r="G123" s="56">
        <f>SUM(H123:N123)</f>
        <v>77391566.909999996</v>
      </c>
      <c r="H123" s="56">
        <v>9479569.1400000006</v>
      </c>
      <c r="I123" s="56">
        <v>10539254</v>
      </c>
      <c r="J123" s="56">
        <v>10690437</v>
      </c>
      <c r="K123" s="56">
        <v>10272380</v>
      </c>
      <c r="L123" s="56">
        <v>12575883</v>
      </c>
      <c r="M123" s="56">
        <v>12575883</v>
      </c>
      <c r="N123" s="56">
        <v>11258160.77</v>
      </c>
      <c r="O123" s="161"/>
      <c r="P123" s="140"/>
      <c r="Q123" s="140"/>
      <c r="R123" s="140"/>
      <c r="S123" s="140"/>
      <c r="T123" s="140"/>
      <c r="U123" s="140"/>
      <c r="V123" s="140"/>
      <c r="W123" s="140"/>
      <c r="X123" s="140"/>
    </row>
    <row r="124" spans="1:24" ht="60.6" customHeight="1">
      <c r="A124" s="147"/>
      <c r="B124" s="165"/>
      <c r="C124" s="144"/>
      <c r="D124" s="144"/>
      <c r="E124" s="147"/>
      <c r="F124" s="14" t="s">
        <v>27</v>
      </c>
      <c r="G124" s="56">
        <f>SUM(H124:N124)</f>
        <v>100471031</v>
      </c>
      <c r="H124" s="58">
        <v>24183671</v>
      </c>
      <c r="I124" s="58">
        <v>25865766</v>
      </c>
      <c r="J124" s="58">
        <v>0</v>
      </c>
      <c r="K124" s="58">
        <v>25210797</v>
      </c>
      <c r="L124" s="58">
        <v>25210797</v>
      </c>
      <c r="M124" s="58">
        <v>0</v>
      </c>
      <c r="N124" s="58">
        <v>0</v>
      </c>
      <c r="O124" s="162"/>
      <c r="P124" s="141"/>
      <c r="Q124" s="141"/>
      <c r="R124" s="141"/>
      <c r="S124" s="141"/>
      <c r="T124" s="141"/>
      <c r="U124" s="141"/>
      <c r="V124" s="141"/>
      <c r="W124" s="141"/>
      <c r="X124" s="141"/>
    </row>
    <row r="125" spans="1:24" ht="15.75" customHeight="1">
      <c r="A125" s="145"/>
      <c r="B125" s="163" t="s">
        <v>144</v>
      </c>
      <c r="C125" s="142">
        <v>2020</v>
      </c>
      <c r="D125" s="142">
        <v>2026</v>
      </c>
      <c r="E125" s="145" t="s">
        <v>28</v>
      </c>
      <c r="F125" s="14" t="s">
        <v>19</v>
      </c>
      <c r="G125" s="56">
        <f>G126+G127</f>
        <v>234763.9</v>
      </c>
      <c r="H125" s="58">
        <f>H126+H127</f>
        <v>0</v>
      </c>
      <c r="I125" s="58">
        <f t="shared" ref="I125:N125" si="43">I126+I127</f>
        <v>30722</v>
      </c>
      <c r="J125" s="58">
        <f t="shared" si="43"/>
        <v>0</v>
      </c>
      <c r="K125" s="58">
        <f t="shared" si="43"/>
        <v>179656.9</v>
      </c>
      <c r="L125" s="58">
        <f t="shared" si="43"/>
        <v>0</v>
      </c>
      <c r="M125" s="58">
        <f t="shared" si="43"/>
        <v>24385</v>
      </c>
      <c r="N125" s="58">
        <f t="shared" si="43"/>
        <v>0</v>
      </c>
      <c r="O125" s="139" t="s">
        <v>147</v>
      </c>
      <c r="P125" s="139" t="s">
        <v>70</v>
      </c>
      <c r="Q125" s="139">
        <v>100</v>
      </c>
      <c r="R125" s="139">
        <v>100</v>
      </c>
      <c r="S125" s="139">
        <v>100</v>
      </c>
      <c r="T125" s="139"/>
      <c r="U125" s="139"/>
      <c r="V125" s="139"/>
      <c r="W125" s="139">
        <v>100</v>
      </c>
      <c r="X125" s="139"/>
    </row>
    <row r="126" spans="1:24" ht="45" customHeight="1">
      <c r="A126" s="146"/>
      <c r="B126" s="164"/>
      <c r="C126" s="143"/>
      <c r="D126" s="143"/>
      <c r="E126" s="146"/>
      <c r="F126" s="14" t="s">
        <v>26</v>
      </c>
      <c r="G126" s="56">
        <f>SUM(H126:N126)</f>
        <v>234763.9</v>
      </c>
      <c r="H126" s="58"/>
      <c r="I126" s="58">
        <v>30722</v>
      </c>
      <c r="J126" s="58"/>
      <c r="K126" s="58">
        <v>179656.9</v>
      </c>
      <c r="L126" s="58"/>
      <c r="M126" s="58">
        <v>24385</v>
      </c>
      <c r="N126" s="58"/>
      <c r="O126" s="140"/>
      <c r="P126" s="140"/>
      <c r="Q126" s="140"/>
      <c r="R126" s="140"/>
      <c r="S126" s="140"/>
      <c r="T126" s="140"/>
      <c r="U126" s="140"/>
      <c r="V126" s="140"/>
      <c r="W126" s="140"/>
      <c r="X126" s="140"/>
    </row>
    <row r="127" spans="1:24" ht="52.5" customHeight="1">
      <c r="A127" s="147"/>
      <c r="B127" s="165"/>
      <c r="C127" s="144"/>
      <c r="D127" s="144"/>
      <c r="E127" s="147"/>
      <c r="F127" s="14" t="s">
        <v>27</v>
      </c>
      <c r="G127" s="56">
        <f>SUM(H127:N127)</f>
        <v>0</v>
      </c>
      <c r="H127" s="58"/>
      <c r="I127" s="58">
        <v>0</v>
      </c>
      <c r="J127" s="58"/>
      <c r="K127" s="58"/>
      <c r="L127" s="58"/>
      <c r="M127" s="58"/>
      <c r="N127" s="58"/>
      <c r="O127" s="141"/>
      <c r="P127" s="141"/>
      <c r="Q127" s="141"/>
      <c r="R127" s="141"/>
      <c r="S127" s="141"/>
      <c r="T127" s="141"/>
      <c r="U127" s="141"/>
      <c r="V127" s="141"/>
      <c r="W127" s="141"/>
      <c r="X127" s="141"/>
    </row>
    <row r="128" spans="1:24" ht="15.75" customHeight="1">
      <c r="A128" s="145"/>
      <c r="B128" s="163" t="s">
        <v>159</v>
      </c>
      <c r="C128" s="142">
        <v>2020</v>
      </c>
      <c r="D128" s="142">
        <v>2026</v>
      </c>
      <c r="E128" s="145" t="s">
        <v>28</v>
      </c>
      <c r="F128" s="14" t="s">
        <v>19</v>
      </c>
      <c r="G128" s="56">
        <f>G129+G130</f>
        <v>694492.7300000001</v>
      </c>
      <c r="H128" s="57">
        <f>H129+H130</f>
        <v>694492.7300000001</v>
      </c>
      <c r="I128" s="58">
        <f t="shared" ref="I128:N128" si="44">I129+I130</f>
        <v>0</v>
      </c>
      <c r="J128" s="58">
        <f t="shared" si="44"/>
        <v>0</v>
      </c>
      <c r="K128" s="58">
        <f t="shared" si="44"/>
        <v>0</v>
      </c>
      <c r="L128" s="58">
        <f t="shared" si="44"/>
        <v>0</v>
      </c>
      <c r="M128" s="58">
        <f t="shared" si="44"/>
        <v>0</v>
      </c>
      <c r="N128" s="58">
        <f t="shared" si="44"/>
        <v>0</v>
      </c>
      <c r="O128" s="139" t="s">
        <v>202</v>
      </c>
      <c r="P128" s="139" t="s">
        <v>70</v>
      </c>
      <c r="Q128" s="139">
        <v>100</v>
      </c>
      <c r="R128" s="139">
        <v>100</v>
      </c>
      <c r="S128" s="139"/>
      <c r="T128" s="139"/>
      <c r="U128" s="139"/>
      <c r="V128" s="139"/>
      <c r="W128" s="139"/>
      <c r="X128" s="139"/>
    </row>
    <row r="129" spans="1:24" ht="89.45" customHeight="1">
      <c r="A129" s="146"/>
      <c r="B129" s="164"/>
      <c r="C129" s="143"/>
      <c r="D129" s="143"/>
      <c r="E129" s="146"/>
      <c r="F129" s="14" t="s">
        <v>26</v>
      </c>
      <c r="G129" s="56">
        <f>SUM(H129:N129)</f>
        <v>6944.93</v>
      </c>
      <c r="H129" s="57">
        <v>6944.93</v>
      </c>
      <c r="I129" s="58">
        <v>0</v>
      </c>
      <c r="J129" s="58">
        <v>0</v>
      </c>
      <c r="K129" s="58">
        <v>0</v>
      </c>
      <c r="L129" s="58">
        <v>0</v>
      </c>
      <c r="M129" s="58">
        <v>0</v>
      </c>
      <c r="N129" s="58">
        <v>0</v>
      </c>
      <c r="O129" s="140"/>
      <c r="P129" s="140"/>
      <c r="Q129" s="140"/>
      <c r="R129" s="140"/>
      <c r="S129" s="140"/>
      <c r="T129" s="140"/>
      <c r="U129" s="140"/>
      <c r="V129" s="140"/>
      <c r="W129" s="140"/>
      <c r="X129" s="140"/>
    </row>
    <row r="130" spans="1:24" ht="71.45" customHeight="1">
      <c r="A130" s="147"/>
      <c r="B130" s="165"/>
      <c r="C130" s="144"/>
      <c r="D130" s="144"/>
      <c r="E130" s="147"/>
      <c r="F130" s="14" t="s">
        <v>27</v>
      </c>
      <c r="G130" s="56">
        <f>SUM(H130:N130)</f>
        <v>687547.8</v>
      </c>
      <c r="H130" s="57">
        <v>687547.8</v>
      </c>
      <c r="I130" s="58">
        <v>0</v>
      </c>
      <c r="J130" s="58">
        <v>0</v>
      </c>
      <c r="K130" s="58">
        <v>0</v>
      </c>
      <c r="L130" s="58">
        <v>0</v>
      </c>
      <c r="M130" s="58">
        <v>0</v>
      </c>
      <c r="N130" s="58">
        <v>0</v>
      </c>
      <c r="O130" s="141"/>
      <c r="P130" s="141"/>
      <c r="Q130" s="141"/>
      <c r="R130" s="141"/>
      <c r="S130" s="141"/>
      <c r="T130" s="141"/>
      <c r="U130" s="141"/>
      <c r="V130" s="141"/>
      <c r="W130" s="141"/>
      <c r="X130" s="141"/>
    </row>
    <row r="131" spans="1:24" s="51" customFormat="1" ht="71.45" customHeight="1">
      <c r="A131" s="50"/>
      <c r="B131" s="163" t="s">
        <v>173</v>
      </c>
      <c r="C131" s="142">
        <v>2020</v>
      </c>
      <c r="D131" s="142">
        <v>2026</v>
      </c>
      <c r="E131" s="145" t="s">
        <v>28</v>
      </c>
      <c r="F131" s="14" t="s">
        <v>19</v>
      </c>
      <c r="G131" s="56">
        <f>G132+G133</f>
        <v>404040.4</v>
      </c>
      <c r="H131" s="57">
        <f>H132+H133</f>
        <v>404040.4</v>
      </c>
      <c r="I131" s="57">
        <f t="shared" ref="I131:N131" si="45">I132+I133</f>
        <v>0</v>
      </c>
      <c r="J131" s="57">
        <f t="shared" si="45"/>
        <v>0</v>
      </c>
      <c r="K131" s="57">
        <f t="shared" si="45"/>
        <v>0</v>
      </c>
      <c r="L131" s="57">
        <f t="shared" si="45"/>
        <v>0</v>
      </c>
      <c r="M131" s="57">
        <f t="shared" si="45"/>
        <v>0</v>
      </c>
      <c r="N131" s="57">
        <f t="shared" si="45"/>
        <v>0</v>
      </c>
      <c r="O131" s="139" t="s">
        <v>160</v>
      </c>
      <c r="P131" s="139" t="s">
        <v>70</v>
      </c>
      <c r="Q131" s="139">
        <v>100</v>
      </c>
      <c r="R131" s="139">
        <v>100</v>
      </c>
      <c r="S131" s="48"/>
      <c r="T131" s="48"/>
      <c r="U131" s="48"/>
      <c r="V131" s="48"/>
      <c r="W131" s="48"/>
      <c r="X131" s="48"/>
    </row>
    <row r="132" spans="1:24" s="51" customFormat="1" ht="71.45" customHeight="1">
      <c r="A132" s="50"/>
      <c r="B132" s="164"/>
      <c r="C132" s="143"/>
      <c r="D132" s="143"/>
      <c r="E132" s="146"/>
      <c r="F132" s="14" t="s">
        <v>26</v>
      </c>
      <c r="G132" s="56">
        <f>SUM(H132:N132)</f>
        <v>4040.4</v>
      </c>
      <c r="H132" s="57">
        <v>4040.4</v>
      </c>
      <c r="I132" s="58">
        <v>0</v>
      </c>
      <c r="J132" s="58">
        <v>0</v>
      </c>
      <c r="K132" s="58">
        <v>0</v>
      </c>
      <c r="L132" s="58">
        <v>0</v>
      </c>
      <c r="M132" s="58">
        <v>0</v>
      </c>
      <c r="N132" s="58">
        <v>0</v>
      </c>
      <c r="O132" s="140"/>
      <c r="P132" s="140"/>
      <c r="Q132" s="140"/>
      <c r="R132" s="140"/>
      <c r="S132" s="48"/>
      <c r="T132" s="48"/>
      <c r="U132" s="48"/>
      <c r="V132" s="48"/>
      <c r="W132" s="48"/>
      <c r="X132" s="48"/>
    </row>
    <row r="133" spans="1:24" s="51" customFormat="1" ht="71.45" customHeight="1">
      <c r="A133" s="50"/>
      <c r="B133" s="165"/>
      <c r="C133" s="144"/>
      <c r="D133" s="144"/>
      <c r="E133" s="147"/>
      <c r="F133" s="14" t="s">
        <v>27</v>
      </c>
      <c r="G133" s="56">
        <f>SUM(H133:N133)</f>
        <v>400000</v>
      </c>
      <c r="H133" s="57">
        <v>400000</v>
      </c>
      <c r="I133" s="58">
        <v>0</v>
      </c>
      <c r="J133" s="58">
        <v>0</v>
      </c>
      <c r="K133" s="58">
        <v>0</v>
      </c>
      <c r="L133" s="58">
        <v>0</v>
      </c>
      <c r="M133" s="58">
        <v>0</v>
      </c>
      <c r="N133" s="58">
        <v>0</v>
      </c>
      <c r="O133" s="141"/>
      <c r="P133" s="141"/>
      <c r="Q133" s="141"/>
      <c r="R133" s="141"/>
      <c r="S133" s="48"/>
      <c r="T133" s="48"/>
      <c r="U133" s="48"/>
      <c r="V133" s="48"/>
      <c r="W133" s="48"/>
      <c r="X133" s="48"/>
    </row>
    <row r="134" spans="1:24" ht="21" customHeight="1">
      <c r="A134" s="142"/>
      <c r="B134" s="163" t="s">
        <v>234</v>
      </c>
      <c r="C134" s="142">
        <v>2020</v>
      </c>
      <c r="D134" s="142">
        <v>2026</v>
      </c>
      <c r="E134" s="145" t="s">
        <v>28</v>
      </c>
      <c r="F134" s="14" t="s">
        <v>19</v>
      </c>
      <c r="G134" s="56">
        <f>G135+G136</f>
        <v>26236806</v>
      </c>
      <c r="H134" s="57">
        <f>H135+H136</f>
        <v>0</v>
      </c>
      <c r="I134" s="57">
        <f t="shared" ref="I134:N134" si="46">I135+I136</f>
        <v>0</v>
      </c>
      <c r="J134" s="57">
        <f t="shared" si="46"/>
        <v>26236806</v>
      </c>
      <c r="K134" s="57">
        <f t="shared" si="46"/>
        <v>0</v>
      </c>
      <c r="L134" s="57">
        <f t="shared" si="46"/>
        <v>0</v>
      </c>
      <c r="M134" s="57">
        <f t="shared" si="46"/>
        <v>0</v>
      </c>
      <c r="N134" s="57">
        <f t="shared" si="46"/>
        <v>0</v>
      </c>
      <c r="O134" s="139" t="s">
        <v>128</v>
      </c>
      <c r="P134" s="139" t="s">
        <v>70</v>
      </c>
      <c r="Q134" s="139">
        <v>100</v>
      </c>
      <c r="R134" s="139"/>
      <c r="S134" s="139"/>
      <c r="T134" s="139">
        <v>100</v>
      </c>
      <c r="U134" s="139">
        <v>100</v>
      </c>
      <c r="V134" s="139">
        <v>100</v>
      </c>
      <c r="W134" s="139">
        <v>100</v>
      </c>
      <c r="X134" s="139">
        <v>100</v>
      </c>
    </row>
    <row r="135" spans="1:24" ht="42.75" customHeight="1">
      <c r="A135" s="143"/>
      <c r="B135" s="164"/>
      <c r="C135" s="143"/>
      <c r="D135" s="143"/>
      <c r="E135" s="146"/>
      <c r="F135" s="14" t="s">
        <v>26</v>
      </c>
      <c r="G135" s="56">
        <f>SUM(H135:N135)</f>
        <v>0</v>
      </c>
      <c r="H135" s="57">
        <v>0</v>
      </c>
      <c r="I135" s="58">
        <v>0</v>
      </c>
      <c r="J135" s="58">
        <v>0</v>
      </c>
      <c r="K135" s="58">
        <v>0</v>
      </c>
      <c r="L135" s="58">
        <v>0</v>
      </c>
      <c r="M135" s="58">
        <v>0</v>
      </c>
      <c r="N135" s="58">
        <v>0</v>
      </c>
      <c r="O135" s="140"/>
      <c r="P135" s="140"/>
      <c r="Q135" s="140"/>
      <c r="R135" s="140"/>
      <c r="S135" s="140"/>
      <c r="T135" s="140"/>
      <c r="U135" s="140"/>
      <c r="V135" s="140"/>
      <c r="W135" s="140"/>
      <c r="X135" s="140"/>
    </row>
    <row r="136" spans="1:24" ht="52.5" customHeight="1">
      <c r="A136" s="144"/>
      <c r="B136" s="165"/>
      <c r="C136" s="144"/>
      <c r="D136" s="144"/>
      <c r="E136" s="147"/>
      <c r="F136" s="14" t="s">
        <v>27</v>
      </c>
      <c r="G136" s="56">
        <f>SUM(H136:N136)</f>
        <v>26236806</v>
      </c>
      <c r="H136" s="57">
        <v>0</v>
      </c>
      <c r="I136" s="58">
        <v>0</v>
      </c>
      <c r="J136" s="58">
        <v>26236806</v>
      </c>
      <c r="K136" s="58">
        <v>0</v>
      </c>
      <c r="L136" s="58">
        <v>0</v>
      </c>
      <c r="M136" s="58">
        <v>0</v>
      </c>
      <c r="N136" s="58">
        <v>0</v>
      </c>
      <c r="O136" s="141"/>
      <c r="P136" s="141"/>
      <c r="Q136" s="141"/>
      <c r="R136" s="141"/>
      <c r="S136" s="141"/>
      <c r="T136" s="141"/>
      <c r="U136" s="141"/>
      <c r="V136" s="141"/>
      <c r="W136" s="141"/>
      <c r="X136" s="141"/>
    </row>
    <row r="137" spans="1:24" ht="25.5" customHeight="1">
      <c r="A137" s="142"/>
      <c r="B137" s="148" t="s">
        <v>135</v>
      </c>
      <c r="C137" s="142">
        <v>2020</v>
      </c>
      <c r="D137" s="142">
        <v>2026</v>
      </c>
      <c r="E137" s="145" t="s">
        <v>28</v>
      </c>
      <c r="F137" s="14" t="s">
        <v>19</v>
      </c>
      <c r="G137" s="56">
        <f t="shared" ref="G137:N137" si="47">G138+G139</f>
        <v>13340490.5</v>
      </c>
      <c r="H137" s="58">
        <f t="shared" si="47"/>
        <v>4951558.1700000009</v>
      </c>
      <c r="I137" s="58">
        <f t="shared" si="47"/>
        <v>3431792.94</v>
      </c>
      <c r="J137" s="58">
        <f t="shared" si="47"/>
        <v>3030303.03</v>
      </c>
      <c r="K137" s="58">
        <f t="shared" si="47"/>
        <v>1846836.36</v>
      </c>
      <c r="L137" s="58">
        <f t="shared" si="47"/>
        <v>0</v>
      </c>
      <c r="M137" s="58">
        <f t="shared" si="47"/>
        <v>0</v>
      </c>
      <c r="N137" s="58">
        <f t="shared" si="47"/>
        <v>80000</v>
      </c>
      <c r="O137" s="139"/>
      <c r="P137" s="139"/>
      <c r="Q137" s="139"/>
      <c r="R137" s="139"/>
      <c r="S137" s="139"/>
      <c r="T137" s="139"/>
      <c r="U137" s="139"/>
      <c r="V137" s="139"/>
      <c r="W137" s="139"/>
      <c r="X137" s="139"/>
    </row>
    <row r="138" spans="1:24" ht="37.15" customHeight="1">
      <c r="A138" s="143"/>
      <c r="B138" s="149"/>
      <c r="C138" s="143"/>
      <c r="D138" s="143"/>
      <c r="E138" s="146"/>
      <c r="F138" s="14" t="s">
        <v>26</v>
      </c>
      <c r="G138" s="56">
        <f>SUM(H138:N138)</f>
        <v>253300.27000000002</v>
      </c>
      <c r="H138" s="58">
        <f>H141+H144+H150+H147</f>
        <v>49515.94</v>
      </c>
      <c r="I138" s="58">
        <f t="shared" ref="I138:N138" si="48">I141+I144+I150+I147</f>
        <v>75012.94</v>
      </c>
      <c r="J138" s="58">
        <f t="shared" si="48"/>
        <v>30303.03</v>
      </c>
      <c r="K138" s="58">
        <f t="shared" si="48"/>
        <v>18468.36</v>
      </c>
      <c r="L138" s="58">
        <f t="shared" si="48"/>
        <v>0</v>
      </c>
      <c r="M138" s="58">
        <f t="shared" si="48"/>
        <v>0</v>
      </c>
      <c r="N138" s="58">
        <f t="shared" si="48"/>
        <v>80000</v>
      </c>
      <c r="O138" s="140"/>
      <c r="P138" s="140"/>
      <c r="Q138" s="140"/>
      <c r="R138" s="140"/>
      <c r="S138" s="140"/>
      <c r="T138" s="140"/>
      <c r="U138" s="140"/>
      <c r="V138" s="140"/>
      <c r="W138" s="140"/>
      <c r="X138" s="140"/>
    </row>
    <row r="139" spans="1:24" ht="70.150000000000006" customHeight="1">
      <c r="A139" s="143"/>
      <c r="B139" s="150"/>
      <c r="C139" s="144"/>
      <c r="D139" s="144"/>
      <c r="E139" s="147"/>
      <c r="F139" s="14" t="s">
        <v>27</v>
      </c>
      <c r="G139" s="56">
        <f>SUM(H139:N139)</f>
        <v>13087190.23</v>
      </c>
      <c r="H139" s="58">
        <f>H142+H145+H151+H148</f>
        <v>4902042.2300000004</v>
      </c>
      <c r="I139" s="58">
        <f t="shared" ref="I139:N139" si="49">I142+I145+I151+I148</f>
        <v>3356780</v>
      </c>
      <c r="J139" s="58">
        <f t="shared" si="49"/>
        <v>3000000</v>
      </c>
      <c r="K139" s="58">
        <f t="shared" si="49"/>
        <v>1828368</v>
      </c>
      <c r="L139" s="58">
        <f t="shared" si="49"/>
        <v>0</v>
      </c>
      <c r="M139" s="58">
        <f t="shared" si="49"/>
        <v>0</v>
      </c>
      <c r="N139" s="58">
        <f t="shared" si="49"/>
        <v>0</v>
      </c>
      <c r="O139" s="141"/>
      <c r="P139" s="141"/>
      <c r="Q139" s="141"/>
      <c r="R139" s="141"/>
      <c r="S139" s="141"/>
      <c r="T139" s="141"/>
      <c r="U139" s="141"/>
      <c r="V139" s="141"/>
      <c r="W139" s="141"/>
      <c r="X139" s="141"/>
    </row>
    <row r="140" spans="1:24" ht="34.5" customHeight="1">
      <c r="A140" s="15"/>
      <c r="B140" s="148" t="s">
        <v>208</v>
      </c>
      <c r="C140" s="142">
        <v>2020</v>
      </c>
      <c r="D140" s="142">
        <v>2026</v>
      </c>
      <c r="E140" s="145" t="s">
        <v>28</v>
      </c>
      <c r="F140" s="14" t="s">
        <v>19</v>
      </c>
      <c r="G140" s="56">
        <f t="shared" ref="G140:N140" si="50">G141+G142</f>
        <v>969921.16999999993</v>
      </c>
      <c r="H140" s="58">
        <f t="shared" si="50"/>
        <v>969921.16999999993</v>
      </c>
      <c r="I140" s="56">
        <f t="shared" si="50"/>
        <v>0</v>
      </c>
      <c r="J140" s="56">
        <f t="shared" si="50"/>
        <v>0</v>
      </c>
      <c r="K140" s="56">
        <f t="shared" si="50"/>
        <v>0</v>
      </c>
      <c r="L140" s="56">
        <f t="shared" si="50"/>
        <v>0</v>
      </c>
      <c r="M140" s="56">
        <f t="shared" si="50"/>
        <v>0</v>
      </c>
      <c r="N140" s="56">
        <f t="shared" si="50"/>
        <v>0</v>
      </c>
      <c r="O140" s="139" t="s">
        <v>199</v>
      </c>
      <c r="P140" s="139" t="s">
        <v>138</v>
      </c>
      <c r="Q140" s="139"/>
      <c r="R140" s="139">
        <v>1</v>
      </c>
      <c r="S140" s="139"/>
      <c r="T140" s="139"/>
      <c r="U140" s="139"/>
      <c r="V140" s="139"/>
      <c r="W140" s="139"/>
      <c r="X140" s="139"/>
    </row>
    <row r="141" spans="1:24" ht="34.5" customHeight="1">
      <c r="A141" s="15"/>
      <c r="B141" s="149"/>
      <c r="C141" s="143"/>
      <c r="D141" s="143"/>
      <c r="E141" s="146"/>
      <c r="F141" s="14" t="s">
        <v>26</v>
      </c>
      <c r="G141" s="56">
        <f>SUM(H141:N141)</f>
        <v>9699.2199999999993</v>
      </c>
      <c r="H141" s="58">
        <v>9699.2199999999993</v>
      </c>
      <c r="I141" s="56">
        <v>0</v>
      </c>
      <c r="J141" s="56">
        <v>0</v>
      </c>
      <c r="K141" s="56">
        <v>0</v>
      </c>
      <c r="L141" s="56">
        <v>0</v>
      </c>
      <c r="M141" s="56">
        <v>0</v>
      </c>
      <c r="N141" s="56">
        <v>0</v>
      </c>
      <c r="O141" s="140"/>
      <c r="P141" s="140"/>
      <c r="Q141" s="140"/>
      <c r="R141" s="140"/>
      <c r="S141" s="140"/>
      <c r="T141" s="140"/>
      <c r="U141" s="140"/>
      <c r="V141" s="140"/>
      <c r="W141" s="140"/>
      <c r="X141" s="140"/>
    </row>
    <row r="142" spans="1:24" ht="106.9" customHeight="1">
      <c r="A142" s="15"/>
      <c r="B142" s="150"/>
      <c r="C142" s="144"/>
      <c r="D142" s="144"/>
      <c r="E142" s="147"/>
      <c r="F142" s="14" t="s">
        <v>27</v>
      </c>
      <c r="G142" s="56">
        <f>SUM(H142:N142)</f>
        <v>960221.95</v>
      </c>
      <c r="H142" s="58">
        <v>960221.95</v>
      </c>
      <c r="I142" s="58">
        <v>0</v>
      </c>
      <c r="J142" s="58">
        <v>0</v>
      </c>
      <c r="K142" s="58">
        <v>0</v>
      </c>
      <c r="L142" s="58">
        <v>0</v>
      </c>
      <c r="M142" s="58">
        <v>0</v>
      </c>
      <c r="N142" s="58">
        <v>0</v>
      </c>
      <c r="O142" s="141"/>
      <c r="P142" s="141"/>
      <c r="Q142" s="141"/>
      <c r="R142" s="141"/>
      <c r="S142" s="141"/>
      <c r="T142" s="141"/>
      <c r="U142" s="141"/>
      <c r="V142" s="141"/>
      <c r="W142" s="141"/>
      <c r="X142" s="141"/>
    </row>
    <row r="143" spans="1:24" ht="16.899999999999999" customHeight="1">
      <c r="A143" s="91"/>
      <c r="B143" s="148" t="s">
        <v>136</v>
      </c>
      <c r="C143" s="142">
        <v>2020</v>
      </c>
      <c r="D143" s="142">
        <v>2026</v>
      </c>
      <c r="E143" s="145" t="s">
        <v>28</v>
      </c>
      <c r="F143" s="14" t="s">
        <v>19</v>
      </c>
      <c r="G143" s="56">
        <f>G144+G145</f>
        <v>6511857.9400000004</v>
      </c>
      <c r="H143" s="58">
        <f>H144+H145</f>
        <v>3000065</v>
      </c>
      <c r="I143" s="58">
        <f t="shared" ref="I143:N143" si="51">I144+I145</f>
        <v>3431792.94</v>
      </c>
      <c r="J143" s="58">
        <f t="shared" si="51"/>
        <v>0</v>
      </c>
      <c r="K143" s="58">
        <f t="shared" si="51"/>
        <v>0</v>
      </c>
      <c r="L143" s="58">
        <f t="shared" si="51"/>
        <v>0</v>
      </c>
      <c r="M143" s="58">
        <f t="shared" si="51"/>
        <v>0</v>
      </c>
      <c r="N143" s="58">
        <f t="shared" si="51"/>
        <v>80000</v>
      </c>
      <c r="O143" s="139" t="s">
        <v>132</v>
      </c>
      <c r="P143" s="139" t="s">
        <v>70</v>
      </c>
      <c r="Q143" s="139">
        <v>100</v>
      </c>
      <c r="R143" s="139">
        <v>100</v>
      </c>
      <c r="S143" s="139">
        <v>100</v>
      </c>
      <c r="T143" s="139">
        <v>100</v>
      </c>
      <c r="U143" s="139">
        <v>0</v>
      </c>
      <c r="V143" s="139">
        <v>0</v>
      </c>
      <c r="W143" s="139">
        <v>0</v>
      </c>
      <c r="X143" s="139">
        <v>100</v>
      </c>
    </row>
    <row r="144" spans="1:24" ht="40.9" customHeight="1">
      <c r="A144" s="91"/>
      <c r="B144" s="149"/>
      <c r="C144" s="143"/>
      <c r="D144" s="143"/>
      <c r="E144" s="146"/>
      <c r="F144" s="14" t="s">
        <v>26</v>
      </c>
      <c r="G144" s="56">
        <f>SUM(H144:N144)</f>
        <v>185013.94</v>
      </c>
      <c r="H144" s="58">
        <v>30001</v>
      </c>
      <c r="I144" s="58">
        <v>75012.94</v>
      </c>
      <c r="J144" s="58">
        <v>0</v>
      </c>
      <c r="K144" s="58">
        <v>0</v>
      </c>
      <c r="L144" s="58">
        <v>0</v>
      </c>
      <c r="M144" s="58">
        <v>0</v>
      </c>
      <c r="N144" s="58">
        <v>80000</v>
      </c>
      <c r="O144" s="140"/>
      <c r="P144" s="140"/>
      <c r="Q144" s="140"/>
      <c r="R144" s="140"/>
      <c r="S144" s="140"/>
      <c r="T144" s="140"/>
      <c r="U144" s="140"/>
      <c r="V144" s="140"/>
      <c r="W144" s="140"/>
      <c r="X144" s="140"/>
    </row>
    <row r="145" spans="1:24" ht="81.599999999999994" customHeight="1">
      <c r="A145" s="91"/>
      <c r="B145" s="150"/>
      <c r="C145" s="144"/>
      <c r="D145" s="144"/>
      <c r="E145" s="147"/>
      <c r="F145" s="14" t="s">
        <v>27</v>
      </c>
      <c r="G145" s="56">
        <f>SUM(H145:N145)</f>
        <v>6326844</v>
      </c>
      <c r="H145" s="58">
        <v>2970064</v>
      </c>
      <c r="I145" s="58">
        <v>3356780</v>
      </c>
      <c r="J145" s="58">
        <v>0</v>
      </c>
      <c r="K145" s="58">
        <v>0</v>
      </c>
      <c r="L145" s="58">
        <v>0</v>
      </c>
      <c r="M145" s="58">
        <v>0</v>
      </c>
      <c r="N145" s="58">
        <v>0</v>
      </c>
      <c r="O145" s="141"/>
      <c r="P145" s="141"/>
      <c r="Q145" s="141"/>
      <c r="R145" s="141"/>
      <c r="S145" s="141"/>
      <c r="T145" s="141"/>
      <c r="U145" s="141"/>
      <c r="V145" s="141"/>
      <c r="W145" s="141"/>
      <c r="X145" s="141"/>
    </row>
    <row r="146" spans="1:24" s="90" customFormat="1" ht="81.599999999999994" customHeight="1">
      <c r="A146" s="89"/>
      <c r="B146" s="148" t="s">
        <v>174</v>
      </c>
      <c r="C146" s="142">
        <v>2020</v>
      </c>
      <c r="D146" s="142">
        <v>2026</v>
      </c>
      <c r="E146" s="145" t="s">
        <v>28</v>
      </c>
      <c r="F146" s="14" t="s">
        <v>19</v>
      </c>
      <c r="G146" s="56">
        <f>G147+G148</f>
        <v>981572</v>
      </c>
      <c r="H146" s="58">
        <f>H147+H148</f>
        <v>981572</v>
      </c>
      <c r="I146" s="58">
        <f t="shared" ref="I146:N146" si="52">I147+I148</f>
        <v>0</v>
      </c>
      <c r="J146" s="58">
        <f t="shared" si="52"/>
        <v>0</v>
      </c>
      <c r="K146" s="58">
        <f t="shared" si="52"/>
        <v>0</v>
      </c>
      <c r="L146" s="58">
        <f t="shared" si="52"/>
        <v>0</v>
      </c>
      <c r="M146" s="58">
        <f t="shared" si="52"/>
        <v>0</v>
      </c>
      <c r="N146" s="58">
        <f t="shared" si="52"/>
        <v>0</v>
      </c>
      <c r="O146" s="160" t="s">
        <v>209</v>
      </c>
      <c r="P146" s="139" t="s">
        <v>70</v>
      </c>
      <c r="Q146" s="139">
        <v>100</v>
      </c>
      <c r="R146" s="139">
        <v>100</v>
      </c>
      <c r="S146" s="139"/>
      <c r="T146" s="139"/>
      <c r="U146" s="139"/>
      <c r="V146" s="139"/>
      <c r="W146" s="139"/>
      <c r="X146" s="139"/>
    </row>
    <row r="147" spans="1:24" s="90" customFormat="1" ht="51.6" customHeight="1">
      <c r="A147" s="89"/>
      <c r="B147" s="149"/>
      <c r="C147" s="143"/>
      <c r="D147" s="143"/>
      <c r="E147" s="146"/>
      <c r="F147" s="14" t="s">
        <v>26</v>
      </c>
      <c r="G147" s="56">
        <f>SUM(H147:N147)</f>
        <v>9815.7199999999993</v>
      </c>
      <c r="H147" s="58">
        <v>9815.7199999999993</v>
      </c>
      <c r="I147" s="58">
        <v>0</v>
      </c>
      <c r="J147" s="58">
        <v>0</v>
      </c>
      <c r="K147" s="58">
        <v>0</v>
      </c>
      <c r="L147" s="58">
        <v>0</v>
      </c>
      <c r="M147" s="58">
        <v>0</v>
      </c>
      <c r="N147" s="58">
        <v>0</v>
      </c>
      <c r="O147" s="161"/>
      <c r="P147" s="140"/>
      <c r="Q147" s="140"/>
      <c r="R147" s="140"/>
      <c r="S147" s="140"/>
      <c r="T147" s="140"/>
      <c r="U147" s="140"/>
      <c r="V147" s="140"/>
      <c r="W147" s="140"/>
      <c r="X147" s="140"/>
    </row>
    <row r="148" spans="1:24" s="90" customFormat="1" ht="180" customHeight="1">
      <c r="A148" s="89"/>
      <c r="B148" s="150"/>
      <c r="C148" s="144"/>
      <c r="D148" s="144"/>
      <c r="E148" s="147"/>
      <c r="F148" s="14" t="s">
        <v>27</v>
      </c>
      <c r="G148" s="56">
        <f>SUM(H148:N148)</f>
        <v>971756.28</v>
      </c>
      <c r="H148" s="58">
        <v>971756.28</v>
      </c>
      <c r="I148" s="58">
        <v>0</v>
      </c>
      <c r="J148" s="58">
        <v>0</v>
      </c>
      <c r="K148" s="58">
        <v>0</v>
      </c>
      <c r="L148" s="58">
        <v>0</v>
      </c>
      <c r="M148" s="58">
        <v>0</v>
      </c>
      <c r="N148" s="58">
        <v>0</v>
      </c>
      <c r="O148" s="162"/>
      <c r="P148" s="141"/>
      <c r="Q148" s="141"/>
      <c r="R148" s="141"/>
      <c r="S148" s="141"/>
      <c r="T148" s="141"/>
      <c r="U148" s="141"/>
      <c r="V148" s="141"/>
      <c r="W148" s="141"/>
      <c r="X148" s="141"/>
    </row>
    <row r="149" spans="1:24" s="47" customFormat="1" ht="48" customHeight="1">
      <c r="A149" s="46"/>
      <c r="B149" s="148" t="s">
        <v>246</v>
      </c>
      <c r="C149" s="142">
        <v>2022</v>
      </c>
      <c r="D149" s="142">
        <v>2026</v>
      </c>
      <c r="E149" s="145" t="s">
        <v>28</v>
      </c>
      <c r="F149" s="14" t="s">
        <v>19</v>
      </c>
      <c r="G149" s="56">
        <f>G150+G151</f>
        <v>4877139.3899999997</v>
      </c>
      <c r="H149" s="58">
        <f>H150+H151</f>
        <v>0</v>
      </c>
      <c r="I149" s="58">
        <f t="shared" ref="I149:N149" si="53">I150+I151</f>
        <v>0</v>
      </c>
      <c r="J149" s="58">
        <f t="shared" si="53"/>
        <v>3030303.03</v>
      </c>
      <c r="K149" s="58">
        <f t="shared" si="53"/>
        <v>1846836.36</v>
      </c>
      <c r="L149" s="58">
        <f t="shared" si="53"/>
        <v>0</v>
      </c>
      <c r="M149" s="58">
        <f t="shared" si="53"/>
        <v>0</v>
      </c>
      <c r="N149" s="58">
        <f t="shared" si="53"/>
        <v>0</v>
      </c>
      <c r="O149" s="160" t="s">
        <v>247</v>
      </c>
      <c r="P149" s="139" t="s">
        <v>74</v>
      </c>
      <c r="Q149" s="139">
        <v>3</v>
      </c>
      <c r="R149" s="139"/>
      <c r="S149" s="139"/>
      <c r="T149" s="139">
        <v>3</v>
      </c>
      <c r="U149" s="139">
        <v>1</v>
      </c>
      <c r="V149" s="139"/>
      <c r="W149" s="139"/>
      <c r="X149" s="139"/>
    </row>
    <row r="150" spans="1:24" s="47" customFormat="1" ht="48.75" customHeight="1">
      <c r="A150" s="46"/>
      <c r="B150" s="149"/>
      <c r="C150" s="143"/>
      <c r="D150" s="143"/>
      <c r="E150" s="146"/>
      <c r="F150" s="14" t="s">
        <v>26</v>
      </c>
      <c r="G150" s="56">
        <f>SUM(H150:N150)</f>
        <v>48771.39</v>
      </c>
      <c r="H150" s="56">
        <v>0</v>
      </c>
      <c r="I150" s="56">
        <v>0</v>
      </c>
      <c r="J150" s="58">
        <v>30303.03</v>
      </c>
      <c r="K150" s="56">
        <v>18468.36</v>
      </c>
      <c r="L150" s="56">
        <f t="shared" ref="L150:N150" si="54">SUM(M150:S150)</f>
        <v>0</v>
      </c>
      <c r="M150" s="56">
        <f t="shared" si="54"/>
        <v>0</v>
      </c>
      <c r="N150" s="56">
        <f t="shared" si="54"/>
        <v>0</v>
      </c>
      <c r="O150" s="161"/>
      <c r="P150" s="140"/>
      <c r="Q150" s="140"/>
      <c r="R150" s="140"/>
      <c r="S150" s="140"/>
      <c r="T150" s="140"/>
      <c r="U150" s="140"/>
      <c r="V150" s="140"/>
      <c r="W150" s="140"/>
      <c r="X150" s="140"/>
    </row>
    <row r="151" spans="1:24" s="47" customFormat="1" ht="114.6" customHeight="1">
      <c r="A151" s="46"/>
      <c r="B151" s="150"/>
      <c r="C151" s="144"/>
      <c r="D151" s="144"/>
      <c r="E151" s="147"/>
      <c r="F151" s="14" t="s">
        <v>27</v>
      </c>
      <c r="G151" s="56">
        <f>SUM(H151:N151)</f>
        <v>4828368</v>
      </c>
      <c r="H151" s="56">
        <v>0</v>
      </c>
      <c r="I151" s="56">
        <v>0</v>
      </c>
      <c r="J151" s="56">
        <v>3000000</v>
      </c>
      <c r="K151" s="56">
        <v>1828368</v>
      </c>
      <c r="L151" s="56">
        <f t="shared" ref="L151:N151" si="55">SUM(M151:S151)</f>
        <v>0</v>
      </c>
      <c r="M151" s="56">
        <f t="shared" si="55"/>
        <v>0</v>
      </c>
      <c r="N151" s="56">
        <f t="shared" si="55"/>
        <v>0</v>
      </c>
      <c r="O151" s="162"/>
      <c r="P151" s="141"/>
      <c r="Q151" s="141"/>
      <c r="R151" s="141"/>
      <c r="S151" s="141"/>
      <c r="T151" s="141"/>
      <c r="U151" s="141"/>
      <c r="V151" s="141"/>
      <c r="W151" s="141"/>
      <c r="X151" s="141"/>
    </row>
    <row r="152" spans="1:24" s="51" customFormat="1" ht="54.6" customHeight="1">
      <c r="A152" s="49"/>
      <c r="B152" s="200" t="s">
        <v>235</v>
      </c>
      <c r="C152" s="142">
        <v>2022</v>
      </c>
      <c r="D152" s="142">
        <v>2026</v>
      </c>
      <c r="E152" s="145" t="s">
        <v>28</v>
      </c>
      <c r="F152" s="14" t="s">
        <v>19</v>
      </c>
      <c r="G152" s="56">
        <f>G153+G154</f>
        <v>3279481.9</v>
      </c>
      <c r="H152" s="58">
        <f>H153+H154</f>
        <v>0</v>
      </c>
      <c r="I152" s="58">
        <f t="shared" ref="I152:N152" si="56">I153+I154</f>
        <v>0</v>
      </c>
      <c r="J152" s="58">
        <f t="shared" si="56"/>
        <v>1491685.57</v>
      </c>
      <c r="K152" s="58">
        <f t="shared" si="56"/>
        <v>1787796.33</v>
      </c>
      <c r="L152" s="58">
        <f t="shared" si="56"/>
        <v>0</v>
      </c>
      <c r="M152" s="58">
        <f t="shared" si="56"/>
        <v>0</v>
      </c>
      <c r="N152" s="58">
        <f t="shared" si="56"/>
        <v>0</v>
      </c>
      <c r="O152" s="139"/>
      <c r="P152" s="139"/>
      <c r="Q152" s="139"/>
      <c r="R152" s="139"/>
      <c r="S152" s="139"/>
      <c r="T152" s="139"/>
      <c r="U152" s="139"/>
      <c r="V152" s="139"/>
      <c r="W152" s="139"/>
      <c r="X152" s="139"/>
    </row>
    <row r="153" spans="1:24" s="51" customFormat="1" ht="28.15" customHeight="1">
      <c r="A153" s="49"/>
      <c r="B153" s="201"/>
      <c r="C153" s="143"/>
      <c r="D153" s="143"/>
      <c r="E153" s="146"/>
      <c r="F153" s="14" t="s">
        <v>26</v>
      </c>
      <c r="G153" s="56">
        <f>SUM(H153:N153)</f>
        <v>32794.82</v>
      </c>
      <c r="H153" s="58">
        <f>H159+H156</f>
        <v>0</v>
      </c>
      <c r="I153" s="58">
        <f t="shared" ref="I153:N153" si="57">I159+I156</f>
        <v>0</v>
      </c>
      <c r="J153" s="58">
        <f>J159+J156</f>
        <v>14916.86</v>
      </c>
      <c r="K153" s="58">
        <f t="shared" si="57"/>
        <v>17877.96</v>
      </c>
      <c r="L153" s="58">
        <f t="shared" si="57"/>
        <v>0</v>
      </c>
      <c r="M153" s="58">
        <f t="shared" si="57"/>
        <v>0</v>
      </c>
      <c r="N153" s="58">
        <f t="shared" si="57"/>
        <v>0</v>
      </c>
      <c r="O153" s="140"/>
      <c r="P153" s="140"/>
      <c r="Q153" s="140"/>
      <c r="R153" s="140"/>
      <c r="S153" s="140"/>
      <c r="T153" s="140"/>
      <c r="U153" s="140"/>
      <c r="V153" s="140"/>
      <c r="W153" s="140"/>
      <c r="X153" s="140"/>
    </row>
    <row r="154" spans="1:24" s="51" customFormat="1" ht="28.15" customHeight="1">
      <c r="A154" s="49"/>
      <c r="B154" s="202"/>
      <c r="C154" s="144"/>
      <c r="D154" s="144"/>
      <c r="E154" s="147"/>
      <c r="F154" s="14" t="s">
        <v>27</v>
      </c>
      <c r="G154" s="56">
        <f>SUM(H154:N154)</f>
        <v>3246687.08</v>
      </c>
      <c r="H154" s="58">
        <f>H160+H157</f>
        <v>0</v>
      </c>
      <c r="I154" s="58">
        <f t="shared" ref="I154:N154" si="58">I160+I157</f>
        <v>0</v>
      </c>
      <c r="J154" s="58">
        <f t="shared" si="58"/>
        <v>1476768.71</v>
      </c>
      <c r="K154" s="58">
        <f t="shared" si="58"/>
        <v>1769918.37</v>
      </c>
      <c r="L154" s="58">
        <f t="shared" si="58"/>
        <v>0</v>
      </c>
      <c r="M154" s="58">
        <f t="shared" si="58"/>
        <v>0</v>
      </c>
      <c r="N154" s="58">
        <f t="shared" si="58"/>
        <v>0</v>
      </c>
      <c r="O154" s="141"/>
      <c r="P154" s="141"/>
      <c r="Q154" s="141"/>
      <c r="R154" s="141"/>
      <c r="S154" s="141"/>
      <c r="T154" s="141"/>
      <c r="U154" s="141"/>
      <c r="V154" s="141"/>
      <c r="W154" s="141"/>
      <c r="X154" s="141"/>
    </row>
    <row r="155" spans="1:24" s="127" customFormat="1" ht="28.15" customHeight="1">
      <c r="A155" s="124"/>
      <c r="B155" s="148" t="s">
        <v>236</v>
      </c>
      <c r="C155" s="142">
        <v>2022</v>
      </c>
      <c r="D155" s="142">
        <v>2026</v>
      </c>
      <c r="E155" s="145" t="s">
        <v>28</v>
      </c>
      <c r="F155" s="14" t="s">
        <v>19</v>
      </c>
      <c r="G155" s="56">
        <f>G156+G157</f>
        <v>1491685.57</v>
      </c>
      <c r="H155" s="58">
        <f>H156+H157</f>
        <v>0</v>
      </c>
      <c r="I155" s="58">
        <f t="shared" ref="I155:N155" si="59">I156+I157</f>
        <v>0</v>
      </c>
      <c r="J155" s="58">
        <f t="shared" si="59"/>
        <v>1491685.57</v>
      </c>
      <c r="K155" s="58">
        <f t="shared" si="59"/>
        <v>0</v>
      </c>
      <c r="L155" s="58">
        <f t="shared" si="59"/>
        <v>0</v>
      </c>
      <c r="M155" s="58">
        <f t="shared" si="59"/>
        <v>0</v>
      </c>
      <c r="N155" s="58">
        <f t="shared" si="59"/>
        <v>0</v>
      </c>
      <c r="O155" s="151" t="s">
        <v>232</v>
      </c>
      <c r="P155" s="151" t="s">
        <v>74</v>
      </c>
      <c r="Q155" s="151">
        <v>1</v>
      </c>
      <c r="R155" s="151" t="s">
        <v>89</v>
      </c>
      <c r="S155" s="151" t="s">
        <v>89</v>
      </c>
      <c r="T155" s="151">
        <v>1</v>
      </c>
      <c r="U155" s="151"/>
      <c r="V155" s="151"/>
      <c r="W155" s="151"/>
      <c r="X155" s="151"/>
    </row>
    <row r="156" spans="1:24" s="127" customFormat="1" ht="28.15" customHeight="1">
      <c r="A156" s="124"/>
      <c r="B156" s="149"/>
      <c r="C156" s="143"/>
      <c r="D156" s="143"/>
      <c r="E156" s="146"/>
      <c r="F156" s="14" t="s">
        <v>26</v>
      </c>
      <c r="G156" s="56">
        <f>SUM(H156:N156)</f>
        <v>14916.86</v>
      </c>
      <c r="H156" s="58">
        <v>0</v>
      </c>
      <c r="I156" s="58">
        <v>0</v>
      </c>
      <c r="J156" s="53">
        <v>14916.86</v>
      </c>
      <c r="K156" s="58">
        <v>0</v>
      </c>
      <c r="L156" s="58">
        <v>0</v>
      </c>
      <c r="M156" s="58">
        <v>0</v>
      </c>
      <c r="N156" s="58">
        <v>0</v>
      </c>
      <c r="O156" s="152"/>
      <c r="P156" s="152"/>
      <c r="Q156" s="152"/>
      <c r="R156" s="152"/>
      <c r="S156" s="152"/>
      <c r="T156" s="152"/>
      <c r="U156" s="152"/>
      <c r="V156" s="152"/>
      <c r="W156" s="152"/>
      <c r="X156" s="152"/>
    </row>
    <row r="157" spans="1:24" s="127" customFormat="1" ht="28.15" customHeight="1">
      <c r="A157" s="124"/>
      <c r="B157" s="150"/>
      <c r="C157" s="144"/>
      <c r="D157" s="144"/>
      <c r="E157" s="147"/>
      <c r="F157" s="14" t="s">
        <v>27</v>
      </c>
      <c r="G157" s="56">
        <f>SUM(H157:N157)</f>
        <v>1476768.71</v>
      </c>
      <c r="H157" s="58">
        <v>0</v>
      </c>
      <c r="I157" s="58">
        <v>0</v>
      </c>
      <c r="J157" s="58">
        <v>1476768.71</v>
      </c>
      <c r="K157" s="58">
        <v>0</v>
      </c>
      <c r="L157" s="58">
        <v>0</v>
      </c>
      <c r="M157" s="58">
        <v>0</v>
      </c>
      <c r="N157" s="58">
        <v>0</v>
      </c>
      <c r="O157" s="153"/>
      <c r="P157" s="153"/>
      <c r="Q157" s="153"/>
      <c r="R157" s="153"/>
      <c r="S157" s="153"/>
      <c r="T157" s="153"/>
      <c r="U157" s="153"/>
      <c r="V157" s="153"/>
      <c r="W157" s="153"/>
      <c r="X157" s="153"/>
    </row>
    <row r="158" spans="1:24" ht="82.15" customHeight="1">
      <c r="A158" s="15"/>
      <c r="B158" s="148" t="s">
        <v>272</v>
      </c>
      <c r="C158" s="142">
        <v>2022</v>
      </c>
      <c r="D158" s="142">
        <v>2026</v>
      </c>
      <c r="E158" s="145" t="s">
        <v>28</v>
      </c>
      <c r="F158" s="14" t="s">
        <v>19</v>
      </c>
      <c r="G158" s="56">
        <f>G159+G160</f>
        <v>1787796.33</v>
      </c>
      <c r="H158" s="58">
        <f>H159+H160</f>
        <v>0</v>
      </c>
      <c r="I158" s="58">
        <f t="shared" ref="I158:N158" si="60">I159+I160</f>
        <v>0</v>
      </c>
      <c r="J158" s="58">
        <f t="shared" si="60"/>
        <v>0</v>
      </c>
      <c r="K158" s="58">
        <f t="shared" si="60"/>
        <v>1787796.33</v>
      </c>
      <c r="L158" s="58">
        <f t="shared" si="60"/>
        <v>0</v>
      </c>
      <c r="M158" s="58">
        <f t="shared" si="60"/>
        <v>0</v>
      </c>
      <c r="N158" s="58">
        <f t="shared" si="60"/>
        <v>0</v>
      </c>
      <c r="O158" s="139" t="s">
        <v>271</v>
      </c>
      <c r="P158" s="151" t="s">
        <v>74</v>
      </c>
      <c r="Q158" s="151">
        <v>1</v>
      </c>
      <c r="R158" s="151"/>
      <c r="S158" s="151"/>
      <c r="T158" s="151"/>
      <c r="U158" s="151">
        <v>1</v>
      </c>
      <c r="V158" s="151"/>
      <c r="W158" s="151"/>
      <c r="X158" s="151"/>
    </row>
    <row r="159" spans="1:24" ht="53.45" customHeight="1">
      <c r="A159" s="15"/>
      <c r="B159" s="149"/>
      <c r="C159" s="143"/>
      <c r="D159" s="143"/>
      <c r="E159" s="146"/>
      <c r="F159" s="14" t="s">
        <v>26</v>
      </c>
      <c r="G159" s="56">
        <f>SUM(H159:N159)</f>
        <v>17877.96</v>
      </c>
      <c r="H159" s="58">
        <v>0</v>
      </c>
      <c r="I159" s="58">
        <v>0</v>
      </c>
      <c r="J159" s="53">
        <v>0</v>
      </c>
      <c r="K159" s="58">
        <v>17877.96</v>
      </c>
      <c r="L159" s="58">
        <v>0</v>
      </c>
      <c r="M159" s="58">
        <v>0</v>
      </c>
      <c r="N159" s="58">
        <v>0</v>
      </c>
      <c r="O159" s="140"/>
      <c r="P159" s="152"/>
      <c r="Q159" s="152"/>
      <c r="R159" s="152"/>
      <c r="S159" s="152"/>
      <c r="T159" s="152"/>
      <c r="U159" s="152"/>
      <c r="V159" s="152"/>
      <c r="W159" s="152"/>
      <c r="X159" s="152"/>
    </row>
    <row r="160" spans="1:24" ht="48" customHeight="1">
      <c r="A160" s="15"/>
      <c r="B160" s="150"/>
      <c r="C160" s="144"/>
      <c r="D160" s="144"/>
      <c r="E160" s="147"/>
      <c r="F160" s="14" t="s">
        <v>27</v>
      </c>
      <c r="G160" s="56">
        <f>SUM(H160:N160)</f>
        <v>1769918.37</v>
      </c>
      <c r="H160" s="58"/>
      <c r="I160" s="58"/>
      <c r="J160" s="58">
        <v>0</v>
      </c>
      <c r="K160" s="58">
        <v>1769918.37</v>
      </c>
      <c r="L160" s="58"/>
      <c r="M160" s="58"/>
      <c r="N160" s="58"/>
      <c r="O160" s="141"/>
      <c r="P160" s="153"/>
      <c r="Q160" s="153"/>
      <c r="R160" s="153"/>
      <c r="S160" s="153"/>
      <c r="T160" s="153"/>
      <c r="U160" s="153"/>
      <c r="V160" s="153"/>
      <c r="W160" s="153"/>
      <c r="X160" s="153"/>
    </row>
    <row r="161" spans="1:24" s="112" customFormat="1" ht="85.9" customHeight="1">
      <c r="A161" s="111"/>
      <c r="B161" s="163" t="s">
        <v>210</v>
      </c>
      <c r="C161" s="142">
        <v>2020</v>
      </c>
      <c r="D161" s="142">
        <v>2026</v>
      </c>
      <c r="E161" s="145" t="s">
        <v>25</v>
      </c>
      <c r="F161" s="14" t="s">
        <v>19</v>
      </c>
      <c r="G161" s="56">
        <f>G162+G163</f>
        <v>27245313.659999996</v>
      </c>
      <c r="H161" s="56">
        <f t="shared" ref="H161:N161" si="61">H162+H163</f>
        <v>2943370.16</v>
      </c>
      <c r="I161" s="56">
        <f t="shared" si="61"/>
        <v>3128703.58</v>
      </c>
      <c r="J161" s="56">
        <f t="shared" si="61"/>
        <v>6436339.7599999998</v>
      </c>
      <c r="K161" s="56">
        <f t="shared" si="61"/>
        <v>8555803.1999999993</v>
      </c>
      <c r="L161" s="56">
        <f t="shared" si="61"/>
        <v>2016865.44</v>
      </c>
      <c r="M161" s="56">
        <f t="shared" si="61"/>
        <v>2141867.52</v>
      </c>
      <c r="N161" s="56">
        <f t="shared" si="61"/>
        <v>2022364</v>
      </c>
      <c r="O161" s="160"/>
      <c r="P161" s="139"/>
      <c r="Q161" s="139"/>
      <c r="R161" s="139"/>
      <c r="S161" s="139"/>
      <c r="T161" s="139"/>
      <c r="U161" s="139"/>
      <c r="V161" s="139"/>
      <c r="W161" s="139"/>
      <c r="X161" s="139"/>
    </row>
    <row r="162" spans="1:24" s="112" customFormat="1" ht="63" customHeight="1">
      <c r="A162" s="111"/>
      <c r="B162" s="164"/>
      <c r="C162" s="143"/>
      <c r="D162" s="143"/>
      <c r="E162" s="146"/>
      <c r="F162" s="14" t="s">
        <v>26</v>
      </c>
      <c r="G162" s="56">
        <f>SUM(H162:N162)</f>
        <v>11390644.369999999</v>
      </c>
      <c r="H162" s="58">
        <f>H165+H171+H168</f>
        <v>828853.04</v>
      </c>
      <c r="I162" s="58">
        <f t="shared" ref="I162:N162" si="62">I165+I171+I168</f>
        <v>810845.76</v>
      </c>
      <c r="J162" s="58">
        <f t="shared" si="62"/>
        <v>1552983.17</v>
      </c>
      <c r="K162" s="58">
        <f t="shared" si="62"/>
        <v>2016865.44</v>
      </c>
      <c r="L162" s="58">
        <f t="shared" si="62"/>
        <v>2016865.44</v>
      </c>
      <c r="M162" s="58">
        <f t="shared" si="62"/>
        <v>2141867.52</v>
      </c>
      <c r="N162" s="58">
        <f t="shared" si="62"/>
        <v>2022364</v>
      </c>
      <c r="O162" s="161"/>
      <c r="P162" s="140"/>
      <c r="Q162" s="140"/>
      <c r="R162" s="140"/>
      <c r="S162" s="140"/>
      <c r="T162" s="140"/>
      <c r="U162" s="140"/>
      <c r="V162" s="140"/>
      <c r="W162" s="140"/>
      <c r="X162" s="140"/>
    </row>
    <row r="163" spans="1:24" s="112" customFormat="1" ht="72.599999999999994" customHeight="1">
      <c r="A163" s="111"/>
      <c r="B163" s="165"/>
      <c r="C163" s="144"/>
      <c r="D163" s="144"/>
      <c r="E163" s="147"/>
      <c r="F163" s="14" t="s">
        <v>27</v>
      </c>
      <c r="G163" s="56">
        <f>SUM(H163:N163)</f>
        <v>15854669.289999999</v>
      </c>
      <c r="H163" s="58">
        <f>H166+H172+H169</f>
        <v>2114517.12</v>
      </c>
      <c r="I163" s="58">
        <f t="shared" ref="I163:N163" si="63">I166+I172+I169</f>
        <v>2317857.8199999998</v>
      </c>
      <c r="J163" s="58">
        <f t="shared" si="63"/>
        <v>4883356.59</v>
      </c>
      <c r="K163" s="58">
        <f t="shared" si="63"/>
        <v>6538937.7599999998</v>
      </c>
      <c r="L163" s="58">
        <f t="shared" si="63"/>
        <v>0</v>
      </c>
      <c r="M163" s="58">
        <f t="shared" si="63"/>
        <v>0</v>
      </c>
      <c r="N163" s="58">
        <f t="shared" si="63"/>
        <v>0</v>
      </c>
      <c r="O163" s="162"/>
      <c r="P163" s="141"/>
      <c r="Q163" s="141"/>
      <c r="R163" s="141"/>
      <c r="S163" s="141"/>
      <c r="T163" s="141"/>
      <c r="U163" s="141"/>
      <c r="V163" s="141"/>
      <c r="W163" s="141"/>
      <c r="X163" s="141"/>
    </row>
    <row r="164" spans="1:24" s="112" customFormat="1" ht="48" customHeight="1">
      <c r="A164" s="111"/>
      <c r="B164" s="163" t="s">
        <v>205</v>
      </c>
      <c r="C164" s="142">
        <v>2020</v>
      </c>
      <c r="D164" s="142">
        <v>2026</v>
      </c>
      <c r="E164" s="145" t="s">
        <v>28</v>
      </c>
      <c r="F164" s="14" t="s">
        <v>19</v>
      </c>
      <c r="G164" s="56">
        <f>G165+G166</f>
        <v>17753662.619999997</v>
      </c>
      <c r="H164" s="56">
        <f>H165+H166</f>
        <v>2943370.16</v>
      </c>
      <c r="I164" s="56">
        <f t="shared" ref="I164:N164" si="64">I165+I166</f>
        <v>2317857.8199999998</v>
      </c>
      <c r="J164" s="56">
        <f t="shared" si="64"/>
        <v>6436339.7599999998</v>
      </c>
      <c r="K164" s="56">
        <f t="shared" si="64"/>
        <v>0</v>
      </c>
      <c r="L164" s="56">
        <f t="shared" si="64"/>
        <v>2016865.44</v>
      </c>
      <c r="M164" s="56">
        <f t="shared" si="64"/>
        <v>2016865.44</v>
      </c>
      <c r="N164" s="56">
        <f t="shared" si="64"/>
        <v>2022364</v>
      </c>
      <c r="O164" s="160" t="s">
        <v>178</v>
      </c>
      <c r="P164" s="139" t="s">
        <v>70</v>
      </c>
      <c r="Q164" s="139">
        <v>25</v>
      </c>
      <c r="R164" s="139">
        <v>25</v>
      </c>
      <c r="S164" s="139">
        <v>25</v>
      </c>
      <c r="T164" s="139">
        <v>25</v>
      </c>
      <c r="U164" s="139">
        <v>25</v>
      </c>
      <c r="V164" s="139">
        <v>25</v>
      </c>
      <c r="W164" s="139">
        <v>25</v>
      </c>
      <c r="X164" s="139">
        <v>25</v>
      </c>
    </row>
    <row r="165" spans="1:24" s="112" customFormat="1" ht="42" customHeight="1">
      <c r="A165" s="111"/>
      <c r="B165" s="164"/>
      <c r="C165" s="143"/>
      <c r="D165" s="143"/>
      <c r="E165" s="146"/>
      <c r="F165" s="14" t="s">
        <v>26</v>
      </c>
      <c r="G165" s="56">
        <f>SUM(H165:N165)</f>
        <v>8437931.0899999999</v>
      </c>
      <c r="H165" s="56">
        <v>828853.04</v>
      </c>
      <c r="I165" s="58">
        <v>0</v>
      </c>
      <c r="J165" s="56">
        <v>1552983.17</v>
      </c>
      <c r="K165" s="56">
        <v>0</v>
      </c>
      <c r="L165" s="56">
        <v>2016865.44</v>
      </c>
      <c r="M165" s="56">
        <v>2016865.44</v>
      </c>
      <c r="N165" s="56">
        <v>2022364</v>
      </c>
      <c r="O165" s="161"/>
      <c r="P165" s="140"/>
      <c r="Q165" s="140"/>
      <c r="R165" s="140"/>
      <c r="S165" s="140"/>
      <c r="T165" s="140"/>
      <c r="U165" s="140"/>
      <c r="V165" s="140"/>
      <c r="W165" s="140"/>
      <c r="X165" s="140"/>
    </row>
    <row r="166" spans="1:24" s="112" customFormat="1" ht="48" customHeight="1">
      <c r="A166" s="111"/>
      <c r="B166" s="165"/>
      <c r="C166" s="144"/>
      <c r="D166" s="144"/>
      <c r="E166" s="147"/>
      <c r="F166" s="14" t="s">
        <v>27</v>
      </c>
      <c r="G166" s="56">
        <f>SUM(H166:N166)</f>
        <v>9315731.5299999993</v>
      </c>
      <c r="H166" s="58">
        <v>2114517.12</v>
      </c>
      <c r="I166" s="58">
        <v>2317857.8199999998</v>
      </c>
      <c r="J166" s="56">
        <v>4883356.59</v>
      </c>
      <c r="K166" s="56">
        <v>0</v>
      </c>
      <c r="L166" s="56">
        <f t="shared" ref="L166:N166" si="65">L170+L171</f>
        <v>0</v>
      </c>
      <c r="M166" s="56">
        <v>0</v>
      </c>
      <c r="N166" s="56">
        <f t="shared" si="65"/>
        <v>0</v>
      </c>
      <c r="O166" s="162"/>
      <c r="P166" s="141"/>
      <c r="Q166" s="141"/>
      <c r="R166" s="141"/>
      <c r="S166" s="141"/>
      <c r="T166" s="141"/>
      <c r="U166" s="141"/>
      <c r="V166" s="141"/>
      <c r="W166" s="141"/>
      <c r="X166" s="141"/>
    </row>
    <row r="167" spans="1:24" s="127" customFormat="1" ht="48" customHeight="1">
      <c r="A167" s="124"/>
      <c r="B167" s="163" t="s">
        <v>206</v>
      </c>
      <c r="C167" s="142">
        <v>2020</v>
      </c>
      <c r="D167" s="142">
        <v>2026</v>
      </c>
      <c r="E167" s="145" t="s">
        <v>28</v>
      </c>
      <c r="F167" s="14" t="s">
        <v>19</v>
      </c>
      <c r="G167" s="56">
        <f>G168+G169</f>
        <v>935847.84</v>
      </c>
      <c r="H167" s="56">
        <f>H168+H169</f>
        <v>0</v>
      </c>
      <c r="I167" s="56">
        <f t="shared" ref="I167:N167" si="66">I168+I169</f>
        <v>810845.76</v>
      </c>
      <c r="J167" s="56">
        <f t="shared" si="66"/>
        <v>0</v>
      </c>
      <c r="K167" s="56">
        <f t="shared" si="66"/>
        <v>0</v>
      </c>
      <c r="L167" s="56">
        <f t="shared" si="66"/>
        <v>0</v>
      </c>
      <c r="M167" s="56">
        <f t="shared" si="66"/>
        <v>125002.08</v>
      </c>
      <c r="N167" s="56">
        <f t="shared" si="66"/>
        <v>0</v>
      </c>
      <c r="O167" s="139" t="s">
        <v>132</v>
      </c>
      <c r="P167" s="139" t="s">
        <v>70</v>
      </c>
      <c r="Q167" s="139">
        <v>100</v>
      </c>
      <c r="R167" s="139">
        <v>100</v>
      </c>
      <c r="S167" s="139">
        <v>100</v>
      </c>
      <c r="T167" s="139"/>
      <c r="U167" s="139">
        <v>100</v>
      </c>
      <c r="V167" s="139">
        <v>100</v>
      </c>
      <c r="W167" s="139">
        <v>100</v>
      </c>
      <c r="X167" s="139">
        <v>100</v>
      </c>
    </row>
    <row r="168" spans="1:24" s="127" customFormat="1" ht="48" customHeight="1">
      <c r="A168" s="124"/>
      <c r="B168" s="164"/>
      <c r="C168" s="143"/>
      <c r="D168" s="143"/>
      <c r="E168" s="146"/>
      <c r="F168" s="14" t="s">
        <v>26</v>
      </c>
      <c r="G168" s="56">
        <f>SUM(H168:N168)</f>
        <v>935847.84</v>
      </c>
      <c r="H168" s="56">
        <v>0</v>
      </c>
      <c r="I168" s="58">
        <v>810845.76</v>
      </c>
      <c r="J168" s="58">
        <v>0</v>
      </c>
      <c r="K168" s="58">
        <v>0</v>
      </c>
      <c r="L168" s="58">
        <v>0</v>
      </c>
      <c r="M168" s="58">
        <v>125002.08</v>
      </c>
      <c r="N168" s="58">
        <v>0</v>
      </c>
      <c r="O168" s="140"/>
      <c r="P168" s="140"/>
      <c r="Q168" s="140"/>
      <c r="R168" s="140"/>
      <c r="S168" s="140"/>
      <c r="T168" s="140"/>
      <c r="U168" s="140"/>
      <c r="V168" s="140"/>
      <c r="W168" s="140"/>
      <c r="X168" s="140"/>
    </row>
    <row r="169" spans="1:24" s="127" customFormat="1" ht="48" customHeight="1">
      <c r="A169" s="124"/>
      <c r="B169" s="165"/>
      <c r="C169" s="144"/>
      <c r="D169" s="144"/>
      <c r="E169" s="147"/>
      <c r="F169" s="14" t="s">
        <v>27</v>
      </c>
      <c r="G169" s="56">
        <f>SUM(H169:N169)</f>
        <v>0</v>
      </c>
      <c r="H169" s="58">
        <v>0</v>
      </c>
      <c r="I169" s="58">
        <v>0</v>
      </c>
      <c r="J169" s="58">
        <v>0</v>
      </c>
      <c r="K169" s="58">
        <v>0</v>
      </c>
      <c r="L169" s="58">
        <v>0</v>
      </c>
      <c r="M169" s="58">
        <v>0</v>
      </c>
      <c r="N169" s="58">
        <v>0</v>
      </c>
      <c r="O169" s="141"/>
      <c r="P169" s="141"/>
      <c r="Q169" s="141"/>
      <c r="R169" s="141"/>
      <c r="S169" s="141"/>
      <c r="T169" s="141"/>
      <c r="U169" s="141"/>
      <c r="V169" s="141"/>
      <c r="W169" s="141"/>
      <c r="X169" s="141"/>
    </row>
    <row r="170" spans="1:24" s="112" customFormat="1" ht="51.6" customHeight="1">
      <c r="A170" s="111"/>
      <c r="B170" s="163" t="s">
        <v>273</v>
      </c>
      <c r="C170" s="142">
        <v>2020</v>
      </c>
      <c r="D170" s="142">
        <v>2026</v>
      </c>
      <c r="E170" s="145" t="s">
        <v>28</v>
      </c>
      <c r="F170" s="14" t="s">
        <v>19</v>
      </c>
      <c r="G170" s="56">
        <f>G171+G172</f>
        <v>8555803.1999999993</v>
      </c>
      <c r="H170" s="56">
        <f>H171+H172</f>
        <v>0</v>
      </c>
      <c r="I170" s="56">
        <f t="shared" ref="I170:N170" si="67">I171+I172</f>
        <v>0</v>
      </c>
      <c r="J170" s="56">
        <f t="shared" si="67"/>
        <v>0</v>
      </c>
      <c r="K170" s="56">
        <f t="shared" si="67"/>
        <v>8555803.1999999993</v>
      </c>
      <c r="L170" s="56">
        <f t="shared" si="67"/>
        <v>0</v>
      </c>
      <c r="M170" s="56">
        <f t="shared" si="67"/>
        <v>0</v>
      </c>
      <c r="N170" s="56">
        <f t="shared" si="67"/>
        <v>0</v>
      </c>
      <c r="O170" s="139" t="s">
        <v>132</v>
      </c>
      <c r="P170" s="139" t="s">
        <v>70</v>
      </c>
      <c r="Q170" s="139">
        <v>100</v>
      </c>
      <c r="R170" s="139"/>
      <c r="S170" s="139"/>
      <c r="T170" s="139"/>
      <c r="U170" s="139">
        <v>100</v>
      </c>
      <c r="V170" s="139"/>
      <c r="W170" s="139"/>
      <c r="X170" s="139"/>
    </row>
    <row r="171" spans="1:24" s="112" customFormat="1" ht="48" customHeight="1">
      <c r="A171" s="111"/>
      <c r="B171" s="164"/>
      <c r="C171" s="143"/>
      <c r="D171" s="143"/>
      <c r="E171" s="146"/>
      <c r="F171" s="14" t="s">
        <v>26</v>
      </c>
      <c r="G171" s="56">
        <f>SUM(H171:N171)</f>
        <v>2016865.44</v>
      </c>
      <c r="H171" s="56">
        <v>0</v>
      </c>
      <c r="I171" s="58">
        <v>0</v>
      </c>
      <c r="J171" s="58">
        <v>0</v>
      </c>
      <c r="K171" s="58">
        <v>2016865.44</v>
      </c>
      <c r="L171" s="58">
        <v>0</v>
      </c>
      <c r="M171" s="58">
        <v>0</v>
      </c>
      <c r="N171" s="58">
        <v>0</v>
      </c>
      <c r="O171" s="140"/>
      <c r="P171" s="140"/>
      <c r="Q171" s="140"/>
      <c r="R171" s="140"/>
      <c r="S171" s="140"/>
      <c r="T171" s="140"/>
      <c r="U171" s="140"/>
      <c r="V171" s="140"/>
      <c r="W171" s="140"/>
      <c r="X171" s="140"/>
    </row>
    <row r="172" spans="1:24" s="112" customFormat="1" ht="57.6" customHeight="1">
      <c r="A172" s="111"/>
      <c r="B172" s="165"/>
      <c r="C172" s="144"/>
      <c r="D172" s="144"/>
      <c r="E172" s="147"/>
      <c r="F172" s="14" t="s">
        <v>27</v>
      </c>
      <c r="G172" s="56">
        <f>SUM(H172:N172)</f>
        <v>6538937.7599999998</v>
      </c>
      <c r="H172" s="58">
        <v>0</v>
      </c>
      <c r="I172" s="58">
        <v>0</v>
      </c>
      <c r="J172" s="58">
        <v>0</v>
      </c>
      <c r="K172" s="58">
        <v>6538937.7599999998</v>
      </c>
      <c r="L172" s="58">
        <v>0</v>
      </c>
      <c r="M172" s="58">
        <v>0</v>
      </c>
      <c r="N172" s="58">
        <v>0</v>
      </c>
      <c r="O172" s="141"/>
      <c r="P172" s="141"/>
      <c r="Q172" s="141"/>
      <c r="R172" s="141"/>
      <c r="S172" s="141"/>
      <c r="T172" s="141"/>
      <c r="U172" s="141"/>
      <c r="V172" s="141"/>
      <c r="W172" s="141"/>
      <c r="X172" s="141"/>
    </row>
    <row r="173" spans="1:24" ht="27.6" customHeight="1">
      <c r="A173" s="110"/>
      <c r="B173" s="163" t="s">
        <v>266</v>
      </c>
      <c r="C173" s="142">
        <v>2020</v>
      </c>
      <c r="D173" s="142">
        <v>2026</v>
      </c>
      <c r="E173" s="145" t="s">
        <v>25</v>
      </c>
      <c r="F173" s="14" t="s">
        <v>19</v>
      </c>
      <c r="G173" s="56">
        <f>G174+G175</f>
        <v>14554312.08</v>
      </c>
      <c r="H173" s="56">
        <f t="shared" ref="H173:N173" si="68">H174+H175</f>
        <v>0</v>
      </c>
      <c r="I173" s="56">
        <f t="shared" si="68"/>
        <v>0</v>
      </c>
      <c r="J173" s="56">
        <f t="shared" si="68"/>
        <v>1319280.6200000001</v>
      </c>
      <c r="K173" s="56">
        <f t="shared" si="68"/>
        <v>4453894.24</v>
      </c>
      <c r="L173" s="56">
        <f t="shared" si="68"/>
        <v>4390568.6100000003</v>
      </c>
      <c r="M173" s="56">
        <f t="shared" si="68"/>
        <v>4390568.6100000003</v>
      </c>
      <c r="N173" s="56">
        <f t="shared" si="68"/>
        <v>0</v>
      </c>
      <c r="O173" s="160"/>
      <c r="P173" s="139"/>
      <c r="Q173" s="139"/>
      <c r="R173" s="139"/>
      <c r="S173" s="139"/>
      <c r="T173" s="139"/>
      <c r="U173" s="139"/>
      <c r="V173" s="139"/>
      <c r="W173" s="139"/>
      <c r="X173" s="139"/>
    </row>
    <row r="174" spans="1:24" ht="39" customHeight="1">
      <c r="A174" s="110"/>
      <c r="B174" s="164"/>
      <c r="C174" s="143"/>
      <c r="D174" s="143"/>
      <c r="E174" s="146"/>
      <c r="F174" s="14" t="s">
        <v>26</v>
      </c>
      <c r="G174" s="56">
        <f>SUM(H174:N174)</f>
        <v>145543.32</v>
      </c>
      <c r="H174" s="58">
        <f>H177</f>
        <v>0</v>
      </c>
      <c r="I174" s="58">
        <f t="shared" ref="I174:N174" si="69">I177</f>
        <v>0</v>
      </c>
      <c r="J174" s="58">
        <f>J177</f>
        <v>13193</v>
      </c>
      <c r="K174" s="58">
        <f t="shared" si="69"/>
        <v>44538.94</v>
      </c>
      <c r="L174" s="58">
        <f t="shared" si="69"/>
        <v>43905.69</v>
      </c>
      <c r="M174" s="58">
        <f t="shared" si="69"/>
        <v>43905.69</v>
      </c>
      <c r="N174" s="58">
        <f t="shared" si="69"/>
        <v>0</v>
      </c>
      <c r="O174" s="161"/>
      <c r="P174" s="140"/>
      <c r="Q174" s="140"/>
      <c r="R174" s="140"/>
      <c r="S174" s="140"/>
      <c r="T174" s="140"/>
      <c r="U174" s="140"/>
      <c r="V174" s="140"/>
      <c r="W174" s="140"/>
      <c r="X174" s="140"/>
    </row>
    <row r="175" spans="1:24" ht="68.45" customHeight="1">
      <c r="A175" s="110"/>
      <c r="B175" s="165"/>
      <c r="C175" s="144"/>
      <c r="D175" s="144"/>
      <c r="E175" s="147"/>
      <c r="F175" s="14" t="s">
        <v>27</v>
      </c>
      <c r="G175" s="56">
        <f>SUM(H175:N175)</f>
        <v>14408768.76</v>
      </c>
      <c r="H175" s="58">
        <f>H178</f>
        <v>0</v>
      </c>
      <c r="I175" s="58">
        <f t="shared" ref="I175:N175" si="70">I178</f>
        <v>0</v>
      </c>
      <c r="J175" s="58">
        <f>J178</f>
        <v>1306087.6200000001</v>
      </c>
      <c r="K175" s="58">
        <f t="shared" si="70"/>
        <v>4409355.3</v>
      </c>
      <c r="L175" s="58">
        <f t="shared" si="70"/>
        <v>4346662.92</v>
      </c>
      <c r="M175" s="58">
        <f t="shared" si="70"/>
        <v>4346662.92</v>
      </c>
      <c r="N175" s="58">
        <f t="shared" si="70"/>
        <v>0</v>
      </c>
      <c r="O175" s="162"/>
      <c r="P175" s="141"/>
      <c r="Q175" s="141"/>
      <c r="R175" s="141"/>
      <c r="S175" s="141"/>
      <c r="T175" s="141"/>
      <c r="U175" s="141"/>
      <c r="V175" s="141"/>
      <c r="W175" s="141"/>
      <c r="X175" s="141"/>
    </row>
    <row r="176" spans="1:24" ht="34.15" customHeight="1">
      <c r="A176" s="110"/>
      <c r="B176" s="145" t="s">
        <v>270</v>
      </c>
      <c r="C176" s="142">
        <v>2020</v>
      </c>
      <c r="D176" s="142">
        <v>2026</v>
      </c>
      <c r="E176" s="142" t="s">
        <v>28</v>
      </c>
      <c r="F176" s="14" t="s">
        <v>19</v>
      </c>
      <c r="G176" s="56">
        <f>G177+G178</f>
        <v>14554312.08</v>
      </c>
      <c r="H176" s="56">
        <f>H177+H178</f>
        <v>0</v>
      </c>
      <c r="I176" s="56">
        <f t="shared" ref="I176:N176" si="71">I177+I178</f>
        <v>0</v>
      </c>
      <c r="J176" s="56">
        <f t="shared" si="71"/>
        <v>1319280.6200000001</v>
      </c>
      <c r="K176" s="56">
        <f t="shared" si="71"/>
        <v>4453894.24</v>
      </c>
      <c r="L176" s="56">
        <f t="shared" si="71"/>
        <v>4390568.6100000003</v>
      </c>
      <c r="M176" s="56">
        <f t="shared" si="71"/>
        <v>4390568.6100000003</v>
      </c>
      <c r="N176" s="56">
        <f t="shared" si="71"/>
        <v>0</v>
      </c>
      <c r="O176" s="160" t="s">
        <v>269</v>
      </c>
      <c r="P176" s="139" t="s">
        <v>74</v>
      </c>
      <c r="Q176" s="139" t="s">
        <v>89</v>
      </c>
      <c r="R176" s="139" t="s">
        <v>89</v>
      </c>
      <c r="S176" s="139" t="s">
        <v>89</v>
      </c>
      <c r="T176" s="139">
        <v>7.5</v>
      </c>
      <c r="U176" s="139" t="s">
        <v>89</v>
      </c>
      <c r="V176" s="139" t="s">
        <v>89</v>
      </c>
      <c r="W176" s="139" t="s">
        <v>89</v>
      </c>
      <c r="X176" s="139" t="s">
        <v>89</v>
      </c>
    </row>
    <row r="177" spans="1:24" ht="25.9" customHeight="1">
      <c r="A177" s="110"/>
      <c r="B177" s="146"/>
      <c r="C177" s="143"/>
      <c r="D177" s="143"/>
      <c r="E177" s="143"/>
      <c r="F177" s="14" t="s">
        <v>26</v>
      </c>
      <c r="G177" s="56">
        <f>SUM(H177:N177)</f>
        <v>145543.32</v>
      </c>
      <c r="H177" s="56">
        <v>0</v>
      </c>
      <c r="I177" s="58">
        <v>0</v>
      </c>
      <c r="J177" s="56">
        <v>13193</v>
      </c>
      <c r="K177" s="56">
        <v>44538.94</v>
      </c>
      <c r="L177" s="56">
        <v>43905.69</v>
      </c>
      <c r="M177" s="56">
        <v>43905.69</v>
      </c>
      <c r="N177" s="56">
        <v>0</v>
      </c>
      <c r="O177" s="161"/>
      <c r="P177" s="140"/>
      <c r="Q177" s="140"/>
      <c r="R177" s="140"/>
      <c r="S177" s="140"/>
      <c r="T177" s="140"/>
      <c r="U177" s="140"/>
      <c r="V177" s="140"/>
      <c r="W177" s="140"/>
      <c r="X177" s="140"/>
    </row>
    <row r="178" spans="1:24" ht="55.9" customHeight="1">
      <c r="A178" s="110"/>
      <c r="B178" s="146"/>
      <c r="C178" s="143"/>
      <c r="D178" s="143"/>
      <c r="E178" s="143"/>
      <c r="F178" s="142" t="s">
        <v>27</v>
      </c>
      <c r="G178" s="198">
        <f>SUM(H178:N178)</f>
        <v>14408768.76</v>
      </c>
      <c r="H178" s="196">
        <v>0</v>
      </c>
      <c r="I178" s="196">
        <v>0</v>
      </c>
      <c r="J178" s="198">
        <v>1306087.6200000001</v>
      </c>
      <c r="K178" s="198">
        <v>4409355.3</v>
      </c>
      <c r="L178" s="198">
        <v>4346662.92</v>
      </c>
      <c r="M178" s="198">
        <v>4346662.92</v>
      </c>
      <c r="N178" s="198">
        <v>0</v>
      </c>
      <c r="O178" s="162"/>
      <c r="P178" s="141"/>
      <c r="Q178" s="141"/>
      <c r="R178" s="141"/>
      <c r="S178" s="141"/>
      <c r="T178" s="141"/>
      <c r="U178" s="141"/>
      <c r="V178" s="141"/>
      <c r="W178" s="141"/>
      <c r="X178" s="141"/>
    </row>
    <row r="179" spans="1:24" s="121" customFormat="1" ht="115.15" customHeight="1">
      <c r="A179" s="118"/>
      <c r="B179" s="147"/>
      <c r="C179" s="144"/>
      <c r="D179" s="144"/>
      <c r="E179" s="144"/>
      <c r="F179" s="144"/>
      <c r="G179" s="199"/>
      <c r="H179" s="197"/>
      <c r="I179" s="197"/>
      <c r="J179" s="199"/>
      <c r="K179" s="199"/>
      <c r="L179" s="199"/>
      <c r="M179" s="199"/>
      <c r="N179" s="199"/>
      <c r="O179" s="120" t="s">
        <v>268</v>
      </c>
      <c r="P179" s="119" t="s">
        <v>74</v>
      </c>
      <c r="Q179" s="119" t="s">
        <v>89</v>
      </c>
      <c r="R179" s="119" t="s">
        <v>89</v>
      </c>
      <c r="S179" s="119" t="s">
        <v>89</v>
      </c>
      <c r="T179" s="119" t="s">
        <v>89</v>
      </c>
      <c r="U179" s="119">
        <v>16</v>
      </c>
      <c r="V179" s="119">
        <v>16</v>
      </c>
      <c r="W179" s="119">
        <v>16</v>
      </c>
      <c r="X179" s="119"/>
    </row>
    <row r="180" spans="1:24" ht="37.9" customHeight="1">
      <c r="A180" s="142"/>
      <c r="B180" s="163" t="s">
        <v>127</v>
      </c>
      <c r="C180" s="142">
        <v>2020</v>
      </c>
      <c r="D180" s="142">
        <v>2026</v>
      </c>
      <c r="E180" s="145" t="s">
        <v>25</v>
      </c>
      <c r="F180" s="14" t="s">
        <v>19</v>
      </c>
      <c r="G180" s="56" t="s">
        <v>33</v>
      </c>
      <c r="H180" s="56" t="s">
        <v>33</v>
      </c>
      <c r="I180" s="56" t="s">
        <v>33</v>
      </c>
      <c r="J180" s="56" t="s">
        <v>33</v>
      </c>
      <c r="K180" s="56" t="s">
        <v>33</v>
      </c>
      <c r="L180" s="56" t="s">
        <v>33</v>
      </c>
      <c r="M180" s="56" t="s">
        <v>33</v>
      </c>
      <c r="N180" s="56" t="s">
        <v>33</v>
      </c>
      <c r="O180" s="139" t="s">
        <v>18</v>
      </c>
      <c r="P180" s="139" t="s">
        <v>18</v>
      </c>
      <c r="Q180" s="139" t="s">
        <v>18</v>
      </c>
      <c r="R180" s="139" t="s">
        <v>18</v>
      </c>
      <c r="S180" s="139" t="s">
        <v>18</v>
      </c>
      <c r="T180" s="139" t="s">
        <v>18</v>
      </c>
      <c r="U180" s="139" t="s">
        <v>18</v>
      </c>
      <c r="V180" s="139" t="s">
        <v>18</v>
      </c>
      <c r="W180" s="139" t="s">
        <v>18</v>
      </c>
      <c r="X180" s="139" t="s">
        <v>18</v>
      </c>
    </row>
    <row r="181" spans="1:24" ht="33" customHeight="1">
      <c r="A181" s="143"/>
      <c r="B181" s="164"/>
      <c r="C181" s="143"/>
      <c r="D181" s="143"/>
      <c r="E181" s="146"/>
      <c r="F181" s="14" t="s">
        <v>26</v>
      </c>
      <c r="G181" s="56" t="s">
        <v>33</v>
      </c>
      <c r="H181" s="56" t="s">
        <v>33</v>
      </c>
      <c r="I181" s="56" t="s">
        <v>33</v>
      </c>
      <c r="J181" s="56" t="s">
        <v>33</v>
      </c>
      <c r="K181" s="56" t="s">
        <v>33</v>
      </c>
      <c r="L181" s="56" t="s">
        <v>33</v>
      </c>
      <c r="M181" s="56" t="s">
        <v>33</v>
      </c>
      <c r="N181" s="56" t="s">
        <v>33</v>
      </c>
      <c r="O181" s="140"/>
      <c r="P181" s="140"/>
      <c r="Q181" s="140"/>
      <c r="R181" s="140"/>
      <c r="S181" s="140"/>
      <c r="T181" s="140"/>
      <c r="U181" s="140"/>
      <c r="V181" s="140"/>
      <c r="W181" s="140"/>
      <c r="X181" s="140"/>
    </row>
    <row r="182" spans="1:24" ht="30.6" customHeight="1">
      <c r="A182" s="144"/>
      <c r="B182" s="165"/>
      <c r="C182" s="144"/>
      <c r="D182" s="144"/>
      <c r="E182" s="147"/>
      <c r="F182" s="14" t="s">
        <v>27</v>
      </c>
      <c r="G182" s="58" t="s">
        <v>33</v>
      </c>
      <c r="H182" s="58" t="s">
        <v>33</v>
      </c>
      <c r="I182" s="58" t="s">
        <v>33</v>
      </c>
      <c r="J182" s="58" t="s">
        <v>33</v>
      </c>
      <c r="K182" s="58" t="s">
        <v>33</v>
      </c>
      <c r="L182" s="58" t="s">
        <v>33</v>
      </c>
      <c r="M182" s="58" t="s">
        <v>33</v>
      </c>
      <c r="N182" s="58" t="s">
        <v>33</v>
      </c>
      <c r="O182" s="141"/>
      <c r="P182" s="141"/>
      <c r="Q182" s="141"/>
      <c r="R182" s="141"/>
      <c r="S182" s="141"/>
      <c r="T182" s="141"/>
      <c r="U182" s="141"/>
      <c r="V182" s="141"/>
      <c r="W182" s="141"/>
      <c r="X182" s="141"/>
    </row>
    <row r="183" spans="1:24" ht="27.75" customHeight="1">
      <c r="A183" s="142"/>
      <c r="B183" s="163" t="s">
        <v>56</v>
      </c>
      <c r="C183" s="142">
        <v>2020</v>
      </c>
      <c r="D183" s="142">
        <v>2026</v>
      </c>
      <c r="E183" s="145" t="s">
        <v>25</v>
      </c>
      <c r="F183" s="14" t="s">
        <v>19</v>
      </c>
      <c r="G183" s="56">
        <f t="shared" ref="G183:M183" si="72">G184+G185</f>
        <v>29957202.919999998</v>
      </c>
      <c r="H183" s="56">
        <f t="shared" si="72"/>
        <v>4024821.62</v>
      </c>
      <c r="I183" s="56">
        <f t="shared" si="72"/>
        <v>4469581.63</v>
      </c>
      <c r="J183" s="56">
        <f t="shared" si="72"/>
        <v>4271617.49</v>
      </c>
      <c r="K183" s="56">
        <f t="shared" si="72"/>
        <v>4197489.92</v>
      </c>
      <c r="L183" s="56">
        <f t="shared" si="72"/>
        <v>4459207.63</v>
      </c>
      <c r="M183" s="56">
        <f t="shared" si="72"/>
        <v>4579484.63</v>
      </c>
      <c r="N183" s="56">
        <f>N184+N185</f>
        <v>3955000</v>
      </c>
      <c r="O183" s="139" t="s">
        <v>18</v>
      </c>
      <c r="P183" s="139" t="s">
        <v>18</v>
      </c>
      <c r="Q183" s="139" t="s">
        <v>18</v>
      </c>
      <c r="R183" s="139" t="s">
        <v>18</v>
      </c>
      <c r="S183" s="139" t="s">
        <v>18</v>
      </c>
      <c r="T183" s="139" t="s">
        <v>18</v>
      </c>
      <c r="U183" s="139" t="s">
        <v>18</v>
      </c>
      <c r="V183" s="139" t="s">
        <v>18</v>
      </c>
      <c r="W183" s="139" t="s">
        <v>18</v>
      </c>
      <c r="X183" s="139" t="s">
        <v>18</v>
      </c>
    </row>
    <row r="184" spans="1:24" ht="31.15" customHeight="1">
      <c r="A184" s="143"/>
      <c r="B184" s="164"/>
      <c r="C184" s="143"/>
      <c r="D184" s="143"/>
      <c r="E184" s="146"/>
      <c r="F184" s="14" t="s">
        <v>26</v>
      </c>
      <c r="G184" s="56">
        <f>SUM(H184:N184)</f>
        <v>29806948.109999999</v>
      </c>
      <c r="H184" s="56">
        <f>H187+H193+H190</f>
        <v>4024821.62</v>
      </c>
      <c r="I184" s="56">
        <f t="shared" ref="I184:N184" si="73">I187+I193+I190</f>
        <v>4319326.82</v>
      </c>
      <c r="J184" s="56">
        <f t="shared" si="73"/>
        <v>4271617.49</v>
      </c>
      <c r="K184" s="56">
        <f t="shared" si="73"/>
        <v>4197489.92</v>
      </c>
      <c r="L184" s="56">
        <f t="shared" si="73"/>
        <v>4459207.63</v>
      </c>
      <c r="M184" s="56">
        <f t="shared" si="73"/>
        <v>4579484.63</v>
      </c>
      <c r="N184" s="56">
        <f t="shared" si="73"/>
        <v>3955000</v>
      </c>
      <c r="O184" s="140"/>
      <c r="P184" s="140"/>
      <c r="Q184" s="140"/>
      <c r="R184" s="140"/>
      <c r="S184" s="140"/>
      <c r="T184" s="140"/>
      <c r="U184" s="140"/>
      <c r="V184" s="140"/>
      <c r="W184" s="140"/>
      <c r="X184" s="140"/>
    </row>
    <row r="185" spans="1:24" ht="27.6" customHeight="1">
      <c r="A185" s="144"/>
      <c r="B185" s="165"/>
      <c r="C185" s="144"/>
      <c r="D185" s="144"/>
      <c r="E185" s="147"/>
      <c r="F185" s="14" t="s">
        <v>27</v>
      </c>
      <c r="G185" s="56">
        <f>SUM(H185:N185)</f>
        <v>150254.81</v>
      </c>
      <c r="H185" s="58">
        <f>H188+H194+H191</f>
        <v>0</v>
      </c>
      <c r="I185" s="58">
        <f t="shared" ref="I185:N185" si="74">I188+I194+I191</f>
        <v>150254.81</v>
      </c>
      <c r="J185" s="58">
        <f t="shared" si="74"/>
        <v>0</v>
      </c>
      <c r="K185" s="58">
        <f t="shared" si="74"/>
        <v>0</v>
      </c>
      <c r="L185" s="58">
        <f t="shared" si="74"/>
        <v>0</v>
      </c>
      <c r="M185" s="58">
        <f t="shared" si="74"/>
        <v>0</v>
      </c>
      <c r="N185" s="58">
        <f t="shared" si="74"/>
        <v>0</v>
      </c>
      <c r="O185" s="141"/>
      <c r="P185" s="141"/>
      <c r="Q185" s="141"/>
      <c r="R185" s="141"/>
      <c r="S185" s="141"/>
      <c r="T185" s="141"/>
      <c r="U185" s="141"/>
      <c r="V185" s="141"/>
      <c r="W185" s="141"/>
      <c r="X185" s="141"/>
    </row>
    <row r="186" spans="1:24" ht="27.75" customHeight="1">
      <c r="A186" s="142"/>
      <c r="B186" s="163" t="s">
        <v>0</v>
      </c>
      <c r="C186" s="142">
        <v>2020</v>
      </c>
      <c r="D186" s="142">
        <v>2026</v>
      </c>
      <c r="E186" s="145" t="s">
        <v>25</v>
      </c>
      <c r="F186" s="14" t="s">
        <v>19</v>
      </c>
      <c r="G186" s="56">
        <f t="shared" ref="G186:M186" si="75">G187+G188</f>
        <v>28760472.5</v>
      </c>
      <c r="H186" s="56">
        <f t="shared" si="75"/>
        <v>4024821.62</v>
      </c>
      <c r="I186" s="56">
        <f t="shared" si="75"/>
        <v>4319326.82</v>
      </c>
      <c r="J186" s="56">
        <f t="shared" si="75"/>
        <v>3952105.3</v>
      </c>
      <c r="K186" s="56">
        <f t="shared" si="75"/>
        <v>4197489.92</v>
      </c>
      <c r="L186" s="56">
        <f t="shared" si="75"/>
        <v>4095725.92</v>
      </c>
      <c r="M186" s="56">
        <f t="shared" si="75"/>
        <v>4216002.92</v>
      </c>
      <c r="N186" s="56">
        <f>N187+N188</f>
        <v>3955000</v>
      </c>
      <c r="O186" s="139" t="s">
        <v>128</v>
      </c>
      <c r="P186" s="139" t="s">
        <v>70</v>
      </c>
      <c r="Q186" s="139"/>
      <c r="R186" s="139">
        <v>100</v>
      </c>
      <c r="S186" s="139">
        <v>100</v>
      </c>
      <c r="T186" s="139">
        <v>100</v>
      </c>
      <c r="U186" s="139">
        <v>100</v>
      </c>
      <c r="V186" s="139">
        <v>100</v>
      </c>
      <c r="W186" s="139">
        <v>100</v>
      </c>
      <c r="X186" s="139">
        <v>100</v>
      </c>
    </row>
    <row r="187" spans="1:24" ht="27.75" customHeight="1">
      <c r="A187" s="143"/>
      <c r="B187" s="164"/>
      <c r="C187" s="143"/>
      <c r="D187" s="143"/>
      <c r="E187" s="146"/>
      <c r="F187" s="14" t="s">
        <v>26</v>
      </c>
      <c r="G187" s="56">
        <f>SUM(H187:N187)</f>
        <v>28760472.5</v>
      </c>
      <c r="H187" s="56">
        <v>4024821.62</v>
      </c>
      <c r="I187" s="56">
        <v>4319326.82</v>
      </c>
      <c r="J187" s="56">
        <v>3952105.3</v>
      </c>
      <c r="K187" s="56">
        <v>4197489.92</v>
      </c>
      <c r="L187" s="56">
        <v>4095725.92</v>
      </c>
      <c r="M187" s="56">
        <v>4216002.92</v>
      </c>
      <c r="N187" s="56">
        <v>3955000</v>
      </c>
      <c r="O187" s="140"/>
      <c r="P187" s="140"/>
      <c r="Q187" s="140"/>
      <c r="R187" s="140"/>
      <c r="S187" s="140"/>
      <c r="T187" s="140"/>
      <c r="U187" s="140"/>
      <c r="V187" s="140"/>
      <c r="W187" s="140"/>
      <c r="X187" s="140"/>
    </row>
    <row r="188" spans="1:24" ht="43.15" customHeight="1">
      <c r="A188" s="144"/>
      <c r="B188" s="165"/>
      <c r="C188" s="144"/>
      <c r="D188" s="144"/>
      <c r="E188" s="147"/>
      <c r="F188" s="14" t="s">
        <v>27</v>
      </c>
      <c r="G188" s="56">
        <f>SUM(H188:N188)</f>
        <v>0</v>
      </c>
      <c r="H188" s="58"/>
      <c r="I188" s="58"/>
      <c r="J188" s="58"/>
      <c r="K188" s="58"/>
      <c r="L188" s="58"/>
      <c r="M188" s="58"/>
      <c r="N188" s="58"/>
      <c r="O188" s="141"/>
      <c r="P188" s="141"/>
      <c r="Q188" s="141"/>
      <c r="R188" s="141"/>
      <c r="S188" s="141"/>
      <c r="T188" s="141"/>
      <c r="U188" s="141"/>
      <c r="V188" s="141"/>
      <c r="W188" s="141"/>
      <c r="X188" s="141"/>
    </row>
    <row r="189" spans="1:24" ht="15.75" customHeight="1">
      <c r="A189" s="145"/>
      <c r="B189" s="163" t="s">
        <v>211</v>
      </c>
      <c r="C189" s="142">
        <v>2020</v>
      </c>
      <c r="D189" s="142">
        <v>2026</v>
      </c>
      <c r="E189" s="145" t="s">
        <v>25</v>
      </c>
      <c r="F189" s="14" t="s">
        <v>19</v>
      </c>
      <c r="G189" s="56">
        <f t="shared" ref="G189:M189" si="76">G190+G191</f>
        <v>150254.81</v>
      </c>
      <c r="H189" s="56">
        <f t="shared" si="76"/>
        <v>0</v>
      </c>
      <c r="I189" s="56">
        <f t="shared" si="76"/>
        <v>150254.81</v>
      </c>
      <c r="J189" s="56">
        <f t="shared" si="76"/>
        <v>0</v>
      </c>
      <c r="K189" s="56">
        <f t="shared" si="76"/>
        <v>0</v>
      </c>
      <c r="L189" s="56">
        <f t="shared" si="76"/>
        <v>0</v>
      </c>
      <c r="M189" s="56">
        <f t="shared" si="76"/>
        <v>0</v>
      </c>
      <c r="N189" s="56">
        <f>N190+N191</f>
        <v>0</v>
      </c>
      <c r="O189" s="139" t="s">
        <v>128</v>
      </c>
      <c r="P189" s="139" t="s">
        <v>70</v>
      </c>
      <c r="Q189" s="139"/>
      <c r="R189" s="139"/>
      <c r="S189" s="139">
        <v>100</v>
      </c>
      <c r="T189" s="139"/>
      <c r="U189" s="139"/>
      <c r="V189" s="139"/>
      <c r="W189" s="139"/>
      <c r="X189" s="139"/>
    </row>
    <row r="190" spans="1:24" ht="40.15" customHeight="1">
      <c r="A190" s="146"/>
      <c r="B190" s="164"/>
      <c r="C190" s="143"/>
      <c r="D190" s="143"/>
      <c r="E190" s="146"/>
      <c r="F190" s="14" t="s">
        <v>26</v>
      </c>
      <c r="G190" s="56">
        <f>SUM(H190:N190)</f>
        <v>0</v>
      </c>
      <c r="H190" s="56">
        <v>0</v>
      </c>
      <c r="I190" s="56">
        <v>0</v>
      </c>
      <c r="J190" s="56">
        <v>0</v>
      </c>
      <c r="K190" s="56"/>
      <c r="L190" s="56"/>
      <c r="M190" s="56"/>
      <c r="N190" s="56"/>
      <c r="O190" s="140"/>
      <c r="P190" s="140"/>
      <c r="Q190" s="140"/>
      <c r="R190" s="140"/>
      <c r="S190" s="140"/>
      <c r="T190" s="140"/>
      <c r="U190" s="140"/>
      <c r="V190" s="140"/>
      <c r="W190" s="140"/>
      <c r="X190" s="140"/>
    </row>
    <row r="191" spans="1:24" ht="68.45" customHeight="1">
      <c r="A191" s="147"/>
      <c r="B191" s="165"/>
      <c r="C191" s="144"/>
      <c r="D191" s="144"/>
      <c r="E191" s="147"/>
      <c r="F191" s="14" t="s">
        <v>27</v>
      </c>
      <c r="G191" s="56">
        <f>SUM(H191:N191)</f>
        <v>150254.81</v>
      </c>
      <c r="H191" s="58">
        <v>0</v>
      </c>
      <c r="I191" s="58">
        <v>150254.81</v>
      </c>
      <c r="J191" s="58">
        <v>0</v>
      </c>
      <c r="K191" s="58"/>
      <c r="L191" s="58"/>
      <c r="M191" s="58"/>
      <c r="N191" s="58"/>
      <c r="O191" s="141"/>
      <c r="P191" s="141"/>
      <c r="Q191" s="141"/>
      <c r="R191" s="141"/>
      <c r="S191" s="141"/>
      <c r="T191" s="141"/>
      <c r="U191" s="141"/>
      <c r="V191" s="141"/>
      <c r="W191" s="141"/>
      <c r="X191" s="141"/>
    </row>
    <row r="192" spans="1:24" s="97" customFormat="1" ht="68.45" customHeight="1">
      <c r="A192" s="96"/>
      <c r="B192" s="163" t="s">
        <v>254</v>
      </c>
      <c r="C192" s="142">
        <v>2020</v>
      </c>
      <c r="D192" s="142">
        <v>2026</v>
      </c>
      <c r="E192" s="145" t="s">
        <v>25</v>
      </c>
      <c r="F192" s="14" t="s">
        <v>19</v>
      </c>
      <c r="G192" s="56">
        <f t="shared" ref="G192:M192" si="77">G193+G194</f>
        <v>1046475.6100000001</v>
      </c>
      <c r="H192" s="56">
        <f t="shared" si="77"/>
        <v>0</v>
      </c>
      <c r="I192" s="56">
        <f t="shared" si="77"/>
        <v>0</v>
      </c>
      <c r="J192" s="56">
        <f t="shared" si="77"/>
        <v>319512.19</v>
      </c>
      <c r="K192" s="56">
        <f t="shared" si="77"/>
        <v>0</v>
      </c>
      <c r="L192" s="56">
        <f t="shared" si="77"/>
        <v>363481.71</v>
      </c>
      <c r="M192" s="56">
        <f t="shared" si="77"/>
        <v>363481.71</v>
      </c>
      <c r="N192" s="56">
        <f>N193+N194</f>
        <v>0</v>
      </c>
      <c r="O192" s="139" t="s">
        <v>128</v>
      </c>
      <c r="P192" s="139" t="s">
        <v>70</v>
      </c>
      <c r="Q192" s="139"/>
      <c r="R192" s="139"/>
      <c r="S192" s="139"/>
      <c r="T192" s="139">
        <v>100</v>
      </c>
      <c r="U192" s="139">
        <v>100</v>
      </c>
      <c r="V192" s="139">
        <v>100</v>
      </c>
      <c r="W192" s="139">
        <v>100</v>
      </c>
      <c r="X192" s="139"/>
    </row>
    <row r="193" spans="1:24" s="97" customFormat="1" ht="68.45" customHeight="1">
      <c r="A193" s="96"/>
      <c r="B193" s="164"/>
      <c r="C193" s="143"/>
      <c r="D193" s="143"/>
      <c r="E193" s="146"/>
      <c r="F193" s="14" t="s">
        <v>26</v>
      </c>
      <c r="G193" s="56">
        <f>SUM(H193:N193)</f>
        <v>1046475.6100000001</v>
      </c>
      <c r="H193" s="56">
        <v>0</v>
      </c>
      <c r="I193" s="56">
        <v>0</v>
      </c>
      <c r="J193" s="56">
        <v>319512.19</v>
      </c>
      <c r="K193" s="56">
        <v>0</v>
      </c>
      <c r="L193" s="56">
        <v>363481.71</v>
      </c>
      <c r="M193" s="56">
        <v>363481.71</v>
      </c>
      <c r="N193" s="56">
        <v>0</v>
      </c>
      <c r="O193" s="140"/>
      <c r="P193" s="140"/>
      <c r="Q193" s="140"/>
      <c r="R193" s="140"/>
      <c r="S193" s="140"/>
      <c r="T193" s="140"/>
      <c r="U193" s="140"/>
      <c r="V193" s="140"/>
      <c r="W193" s="140"/>
      <c r="X193" s="140"/>
    </row>
    <row r="194" spans="1:24" s="97" customFormat="1" ht="68.45" customHeight="1">
      <c r="A194" s="96"/>
      <c r="B194" s="165"/>
      <c r="C194" s="144"/>
      <c r="D194" s="144"/>
      <c r="E194" s="147"/>
      <c r="F194" s="14" t="s">
        <v>27</v>
      </c>
      <c r="G194" s="56">
        <f>SUM(H194:N194)</f>
        <v>0</v>
      </c>
      <c r="H194" s="58">
        <v>0</v>
      </c>
      <c r="I194" s="58">
        <v>0</v>
      </c>
      <c r="J194" s="58">
        <v>0</v>
      </c>
      <c r="K194" s="58">
        <v>0</v>
      </c>
      <c r="L194" s="58">
        <v>0</v>
      </c>
      <c r="M194" s="58">
        <v>0</v>
      </c>
      <c r="N194" s="58">
        <v>0</v>
      </c>
      <c r="O194" s="141"/>
      <c r="P194" s="141"/>
      <c r="Q194" s="141"/>
      <c r="R194" s="141"/>
      <c r="S194" s="141"/>
      <c r="T194" s="141"/>
      <c r="U194" s="141"/>
      <c r="V194" s="141"/>
      <c r="W194" s="141"/>
      <c r="X194" s="141"/>
    </row>
    <row r="195" spans="1:24" ht="15.75" customHeight="1">
      <c r="A195" s="145"/>
      <c r="B195" s="228" t="s">
        <v>65</v>
      </c>
      <c r="C195" s="193">
        <v>2020</v>
      </c>
      <c r="D195" s="193">
        <v>2026</v>
      </c>
      <c r="E195" s="228" t="s">
        <v>25</v>
      </c>
      <c r="F195" s="17" t="s">
        <v>19</v>
      </c>
      <c r="G195" s="62">
        <f t="shared" ref="G195:N195" si="78">G196+G197</f>
        <v>3226688510.3900003</v>
      </c>
      <c r="H195" s="62">
        <f>H196+H197</f>
        <v>414855771.42000002</v>
      </c>
      <c r="I195" s="62">
        <f>I196+I197</f>
        <v>453576043.91999996</v>
      </c>
      <c r="J195" s="62">
        <f t="shared" si="78"/>
        <v>508495339.88</v>
      </c>
      <c r="K195" s="62">
        <f t="shared" si="78"/>
        <v>508899133.12</v>
      </c>
      <c r="L195" s="62">
        <f t="shared" si="78"/>
        <v>508662861.97000003</v>
      </c>
      <c r="M195" s="62">
        <f t="shared" si="78"/>
        <v>477190738.63</v>
      </c>
      <c r="N195" s="62">
        <f t="shared" si="78"/>
        <v>355008621.44999999</v>
      </c>
      <c r="O195" s="167" t="s">
        <v>18</v>
      </c>
      <c r="P195" s="167" t="s">
        <v>18</v>
      </c>
      <c r="Q195" s="167" t="s">
        <v>18</v>
      </c>
      <c r="R195" s="167" t="s">
        <v>18</v>
      </c>
      <c r="S195" s="167" t="s">
        <v>18</v>
      </c>
      <c r="T195" s="167" t="s">
        <v>18</v>
      </c>
      <c r="U195" s="167" t="s">
        <v>18</v>
      </c>
      <c r="V195" s="167" t="s">
        <v>18</v>
      </c>
      <c r="W195" s="167" t="s">
        <v>18</v>
      </c>
      <c r="X195" s="167" t="s">
        <v>18</v>
      </c>
    </row>
    <row r="196" spans="1:24" ht="43.9" customHeight="1">
      <c r="A196" s="146"/>
      <c r="B196" s="229"/>
      <c r="C196" s="194"/>
      <c r="D196" s="194"/>
      <c r="E196" s="229"/>
      <c r="F196" s="17" t="s">
        <v>26</v>
      </c>
      <c r="G196" s="62">
        <f>SUM(H196:N196)</f>
        <v>916706478.3900001</v>
      </c>
      <c r="H196" s="62">
        <f>H184+H114+H96+H75+H21+H174+H138+H153+H162</f>
        <v>122163813.94000001</v>
      </c>
      <c r="I196" s="62">
        <f t="shared" ref="I196:N196" si="79">I184+I114+I96+I75+I21+I174+I138+I153+I162</f>
        <v>133587977.82000002</v>
      </c>
      <c r="J196" s="62">
        <f>J184+J114+J96+J75+J21+J174+J138+J153+J162</f>
        <v>139456046.34</v>
      </c>
      <c r="K196" s="62">
        <f t="shared" si="79"/>
        <v>157171834.45000002</v>
      </c>
      <c r="L196" s="62">
        <f t="shared" si="79"/>
        <v>120999980.56999999</v>
      </c>
      <c r="M196" s="62">
        <f t="shared" si="79"/>
        <v>129484129.81999999</v>
      </c>
      <c r="N196" s="62">
        <f t="shared" si="79"/>
        <v>113842695.44999999</v>
      </c>
      <c r="O196" s="168"/>
      <c r="P196" s="168"/>
      <c r="Q196" s="168"/>
      <c r="R196" s="168"/>
      <c r="S196" s="168"/>
      <c r="T196" s="168"/>
      <c r="U196" s="168"/>
      <c r="V196" s="168"/>
      <c r="W196" s="168"/>
      <c r="X196" s="168"/>
    </row>
    <row r="197" spans="1:24" ht="33.6" customHeight="1">
      <c r="A197" s="147"/>
      <c r="B197" s="230"/>
      <c r="C197" s="195"/>
      <c r="D197" s="195"/>
      <c r="E197" s="230"/>
      <c r="F197" s="17" t="s">
        <v>27</v>
      </c>
      <c r="G197" s="62">
        <f>SUM(H197:N197)</f>
        <v>2309982032</v>
      </c>
      <c r="H197" s="63">
        <f>H185+H115+H97+H76+H22+H175+H139+H154+H163</f>
        <v>292691957.48000002</v>
      </c>
      <c r="I197" s="63">
        <f t="shared" ref="I197:N197" si="80">I185+I115+I97+I76+I22+I175+I139+I154+I163</f>
        <v>319988066.09999996</v>
      </c>
      <c r="J197" s="63">
        <f t="shared" si="80"/>
        <v>369039293.53999996</v>
      </c>
      <c r="K197" s="63">
        <f t="shared" si="80"/>
        <v>351727298.67000002</v>
      </c>
      <c r="L197" s="63">
        <f t="shared" si="80"/>
        <v>387662881.40000004</v>
      </c>
      <c r="M197" s="63">
        <f t="shared" si="80"/>
        <v>347706608.81</v>
      </c>
      <c r="N197" s="63">
        <f t="shared" si="80"/>
        <v>241165926</v>
      </c>
      <c r="O197" s="169"/>
      <c r="P197" s="169"/>
      <c r="Q197" s="169"/>
      <c r="R197" s="169"/>
      <c r="S197" s="169"/>
      <c r="T197" s="169"/>
      <c r="U197" s="169"/>
      <c r="V197" s="169"/>
      <c r="W197" s="169"/>
      <c r="X197" s="169"/>
    </row>
    <row r="198" spans="1:24" ht="18.600000000000001" customHeight="1">
      <c r="A198" s="16"/>
      <c r="B198" s="42" t="s">
        <v>66</v>
      </c>
      <c r="C198" s="6"/>
      <c r="D198" s="6"/>
      <c r="E198" s="11"/>
      <c r="F198" s="11"/>
      <c r="G198" s="25"/>
      <c r="H198" s="25"/>
      <c r="I198" s="25"/>
      <c r="J198" s="26"/>
      <c r="K198" s="25"/>
      <c r="L198" s="25"/>
      <c r="M198" s="25"/>
      <c r="N198" s="25"/>
      <c r="O198" s="6"/>
      <c r="P198" s="6"/>
      <c r="Q198" s="6"/>
      <c r="R198" s="6"/>
      <c r="S198" s="6"/>
      <c r="T198" s="6"/>
      <c r="U198" s="6"/>
      <c r="V198" s="6"/>
      <c r="W198" s="6"/>
      <c r="X198" s="6"/>
    </row>
    <row r="199" spans="1:24" ht="50.45" customHeight="1">
      <c r="A199" s="16"/>
      <c r="B199" s="42" t="s">
        <v>32</v>
      </c>
      <c r="C199" s="6">
        <v>2020</v>
      </c>
      <c r="D199" s="6">
        <v>2026</v>
      </c>
      <c r="E199" s="8" t="s">
        <v>33</v>
      </c>
      <c r="F199" s="8" t="s">
        <v>33</v>
      </c>
      <c r="G199" s="45" t="s">
        <v>33</v>
      </c>
      <c r="H199" s="45" t="s">
        <v>33</v>
      </c>
      <c r="I199" s="45" t="s">
        <v>33</v>
      </c>
      <c r="J199" s="64" t="s">
        <v>33</v>
      </c>
      <c r="K199" s="45" t="s">
        <v>33</v>
      </c>
      <c r="L199" s="45" t="s">
        <v>33</v>
      </c>
      <c r="M199" s="45" t="s">
        <v>33</v>
      </c>
      <c r="N199" s="45" t="s">
        <v>33</v>
      </c>
      <c r="O199" s="6"/>
      <c r="P199" s="6"/>
      <c r="Q199" s="6"/>
      <c r="R199" s="6"/>
      <c r="S199" s="6"/>
      <c r="T199" s="6"/>
      <c r="U199" s="6"/>
      <c r="V199" s="6"/>
      <c r="W199" s="6"/>
      <c r="X199" s="6"/>
    </row>
    <row r="200" spans="1:24" ht="62.45" customHeight="1">
      <c r="A200" s="16"/>
      <c r="B200" s="136" t="s">
        <v>34</v>
      </c>
      <c r="C200" s="139">
        <v>2020</v>
      </c>
      <c r="D200" s="139">
        <v>2026</v>
      </c>
      <c r="E200" s="160" t="s">
        <v>150</v>
      </c>
      <c r="F200" s="11" t="s">
        <v>19</v>
      </c>
      <c r="G200" s="45" t="s">
        <v>33</v>
      </c>
      <c r="H200" s="45" t="s">
        <v>33</v>
      </c>
      <c r="I200" s="45" t="s">
        <v>33</v>
      </c>
      <c r="J200" s="64" t="s">
        <v>33</v>
      </c>
      <c r="K200" s="45" t="s">
        <v>33</v>
      </c>
      <c r="L200" s="45" t="s">
        <v>33</v>
      </c>
      <c r="M200" s="45" t="s">
        <v>33</v>
      </c>
      <c r="N200" s="45" t="s">
        <v>33</v>
      </c>
      <c r="O200" s="139"/>
      <c r="P200" s="139"/>
      <c r="Q200" s="139"/>
      <c r="R200" s="139"/>
      <c r="S200" s="139"/>
      <c r="T200" s="139"/>
      <c r="U200" s="139"/>
      <c r="V200" s="139"/>
      <c r="W200" s="139"/>
      <c r="X200" s="139"/>
    </row>
    <row r="201" spans="1:24" ht="96" customHeight="1">
      <c r="A201" s="145"/>
      <c r="B201" s="137"/>
      <c r="C201" s="140"/>
      <c r="D201" s="140"/>
      <c r="E201" s="161"/>
      <c r="F201" s="11" t="s">
        <v>26</v>
      </c>
      <c r="G201" s="45" t="s">
        <v>33</v>
      </c>
      <c r="H201" s="45" t="s">
        <v>33</v>
      </c>
      <c r="I201" s="45" t="s">
        <v>33</v>
      </c>
      <c r="J201" s="64" t="s">
        <v>33</v>
      </c>
      <c r="K201" s="45" t="s">
        <v>33</v>
      </c>
      <c r="L201" s="45" t="s">
        <v>33</v>
      </c>
      <c r="M201" s="45" t="s">
        <v>33</v>
      </c>
      <c r="N201" s="45" t="s">
        <v>33</v>
      </c>
      <c r="O201" s="140"/>
      <c r="P201" s="140"/>
      <c r="Q201" s="140"/>
      <c r="R201" s="140"/>
      <c r="S201" s="140"/>
      <c r="T201" s="140"/>
      <c r="U201" s="140"/>
      <c r="V201" s="140"/>
      <c r="W201" s="140"/>
      <c r="X201" s="140"/>
    </row>
    <row r="202" spans="1:24" ht="53.45" customHeight="1">
      <c r="A202" s="146"/>
      <c r="B202" s="138"/>
      <c r="C202" s="141"/>
      <c r="D202" s="141"/>
      <c r="E202" s="162"/>
      <c r="F202" s="11" t="s">
        <v>27</v>
      </c>
      <c r="G202" s="45" t="s">
        <v>33</v>
      </c>
      <c r="H202" s="45" t="s">
        <v>33</v>
      </c>
      <c r="I202" s="45" t="s">
        <v>33</v>
      </c>
      <c r="J202" s="64" t="s">
        <v>33</v>
      </c>
      <c r="K202" s="45" t="s">
        <v>33</v>
      </c>
      <c r="L202" s="45" t="s">
        <v>33</v>
      </c>
      <c r="M202" s="45" t="s">
        <v>33</v>
      </c>
      <c r="N202" s="45" t="s">
        <v>33</v>
      </c>
      <c r="O202" s="141"/>
      <c r="P202" s="141"/>
      <c r="Q202" s="141"/>
      <c r="R202" s="141"/>
      <c r="S202" s="141"/>
      <c r="T202" s="141"/>
      <c r="U202" s="141"/>
      <c r="V202" s="141"/>
      <c r="W202" s="141"/>
      <c r="X202" s="141"/>
    </row>
    <row r="203" spans="1:24" ht="19.149999999999999" customHeight="1">
      <c r="A203" s="147"/>
      <c r="B203" s="136" t="s">
        <v>35</v>
      </c>
      <c r="C203" s="139">
        <v>2020</v>
      </c>
      <c r="D203" s="139">
        <v>2026</v>
      </c>
      <c r="E203" s="160" t="s">
        <v>151</v>
      </c>
      <c r="F203" s="11" t="s">
        <v>19</v>
      </c>
      <c r="G203" s="25">
        <f>G204+G205</f>
        <v>187667813.76000002</v>
      </c>
      <c r="H203" s="26">
        <f>H204+H205</f>
        <v>28350415.420000002</v>
      </c>
      <c r="I203" s="26">
        <f t="shared" ref="I203:N203" si="81">I204+I205</f>
        <v>34865026.450000003</v>
      </c>
      <c r="J203" s="26">
        <f t="shared" si="81"/>
        <v>33262709.039999999</v>
      </c>
      <c r="K203" s="26">
        <f t="shared" si="81"/>
        <v>33052633.920000002</v>
      </c>
      <c r="L203" s="26">
        <f t="shared" si="81"/>
        <v>20057310.010000002</v>
      </c>
      <c r="M203" s="26">
        <f t="shared" si="81"/>
        <v>20536618.920000002</v>
      </c>
      <c r="N203" s="26">
        <f t="shared" si="81"/>
        <v>17543100</v>
      </c>
      <c r="O203" s="139"/>
      <c r="P203" s="139"/>
      <c r="Q203" s="139"/>
      <c r="R203" s="139"/>
      <c r="S203" s="139"/>
      <c r="T203" s="139"/>
      <c r="U203" s="139"/>
      <c r="V203" s="139"/>
      <c r="W203" s="139"/>
      <c r="X203" s="139"/>
    </row>
    <row r="204" spans="1:24" ht="22.5" customHeight="1">
      <c r="B204" s="137"/>
      <c r="C204" s="140"/>
      <c r="D204" s="140"/>
      <c r="E204" s="161"/>
      <c r="F204" s="11" t="s">
        <v>26</v>
      </c>
      <c r="G204" s="25">
        <f>SUM(H204:N204)</f>
        <v>154805125.99000001</v>
      </c>
      <c r="H204" s="26">
        <f>H207+H210+H222+H213+H216+H219</f>
        <v>23686594.57</v>
      </c>
      <c r="I204" s="26">
        <f t="shared" ref="I204:N204" si="82">I207+I210+I222+I213+I216+I219</f>
        <v>28031610.450000003</v>
      </c>
      <c r="J204" s="26">
        <f t="shared" si="82"/>
        <v>23139310.039999999</v>
      </c>
      <c r="K204" s="26">
        <f t="shared" si="82"/>
        <v>21810582.000000004</v>
      </c>
      <c r="L204" s="26">
        <f t="shared" si="82"/>
        <v>20057310.010000002</v>
      </c>
      <c r="M204" s="26">
        <f t="shared" si="82"/>
        <v>20536618.920000002</v>
      </c>
      <c r="N204" s="26">
        <f t="shared" si="82"/>
        <v>17543100</v>
      </c>
      <c r="O204" s="140"/>
      <c r="P204" s="140"/>
      <c r="Q204" s="140"/>
      <c r="R204" s="140"/>
      <c r="S204" s="140"/>
      <c r="T204" s="140"/>
      <c r="U204" s="140"/>
      <c r="V204" s="140"/>
      <c r="W204" s="140"/>
      <c r="X204" s="140"/>
    </row>
    <row r="205" spans="1:24" ht="30" customHeight="1">
      <c r="B205" s="138"/>
      <c r="C205" s="141"/>
      <c r="D205" s="141"/>
      <c r="E205" s="162"/>
      <c r="F205" s="11" t="s">
        <v>27</v>
      </c>
      <c r="G205" s="25">
        <f>SUM(H205:N205)</f>
        <v>32862687.770000003</v>
      </c>
      <c r="H205" s="26">
        <f>H208+H211+H223+H214+H217+H220</f>
        <v>4663820.8499999996</v>
      </c>
      <c r="I205" s="26">
        <f t="shared" ref="I205:N205" si="83">I208+I211+I223+I214+I217+I220</f>
        <v>6833416</v>
      </c>
      <c r="J205" s="26">
        <f t="shared" si="83"/>
        <v>10123399</v>
      </c>
      <c r="K205" s="26">
        <f t="shared" si="83"/>
        <v>11242051.92</v>
      </c>
      <c r="L205" s="26">
        <f t="shared" si="83"/>
        <v>0</v>
      </c>
      <c r="M205" s="26">
        <f t="shared" si="83"/>
        <v>0</v>
      </c>
      <c r="N205" s="26">
        <f t="shared" si="83"/>
        <v>0</v>
      </c>
      <c r="O205" s="141"/>
      <c r="P205" s="141"/>
      <c r="Q205" s="141"/>
      <c r="R205" s="141"/>
      <c r="S205" s="141"/>
      <c r="T205" s="141"/>
      <c r="U205" s="141"/>
      <c r="V205" s="141"/>
      <c r="W205" s="141"/>
      <c r="X205" s="141"/>
    </row>
    <row r="206" spans="1:24" ht="23.45" customHeight="1">
      <c r="B206" s="148" t="s">
        <v>36</v>
      </c>
      <c r="C206" s="139">
        <v>2020</v>
      </c>
      <c r="D206" s="139">
        <v>2026</v>
      </c>
      <c r="E206" s="160" t="s">
        <v>152</v>
      </c>
      <c r="F206" s="11" t="s">
        <v>19</v>
      </c>
      <c r="G206" s="25">
        <f>H206+I206+J206+K206+L206+M206</f>
        <v>71645298.670000002</v>
      </c>
      <c r="H206" s="26">
        <f t="shared" ref="H206:M206" si="84">H207+H208</f>
        <v>7312900.3399999999</v>
      </c>
      <c r="I206" s="25">
        <f t="shared" si="84"/>
        <v>9198213.9000000004</v>
      </c>
      <c r="J206" s="26">
        <f>J207+J208</f>
        <v>6975036.0899999999</v>
      </c>
      <c r="K206" s="25">
        <f t="shared" si="84"/>
        <v>7565219.4100000001</v>
      </c>
      <c r="L206" s="25">
        <f>L207+L208</f>
        <v>20057310.010000002</v>
      </c>
      <c r="M206" s="25">
        <f t="shared" si="84"/>
        <v>20536618.920000002</v>
      </c>
      <c r="N206" s="25">
        <f>N207+N208</f>
        <v>17543100</v>
      </c>
      <c r="O206" s="157" t="s">
        <v>73</v>
      </c>
      <c r="P206" s="139" t="s">
        <v>74</v>
      </c>
      <c r="Q206" s="139">
        <f>R206+S206+T206+U206+V206+W206+X206</f>
        <v>57050</v>
      </c>
      <c r="R206" s="139">
        <v>8000</v>
      </c>
      <c r="S206" s="139">
        <v>8050</v>
      </c>
      <c r="T206" s="139">
        <v>8100</v>
      </c>
      <c r="U206" s="139">
        <v>8150</v>
      </c>
      <c r="V206" s="139">
        <v>8200</v>
      </c>
      <c r="W206" s="139">
        <v>8250</v>
      </c>
      <c r="X206" s="139">
        <v>8300</v>
      </c>
    </row>
    <row r="207" spans="1:24" ht="54" customHeight="1">
      <c r="B207" s="149"/>
      <c r="C207" s="140"/>
      <c r="D207" s="140"/>
      <c r="E207" s="161"/>
      <c r="F207" s="11" t="s">
        <v>26</v>
      </c>
      <c r="G207" s="25">
        <f>SUM(H207:N207)</f>
        <v>89188398.670000002</v>
      </c>
      <c r="H207" s="26">
        <v>7312900.3399999999</v>
      </c>
      <c r="I207" s="25">
        <v>9198213.9000000004</v>
      </c>
      <c r="J207" s="26">
        <v>6975036.0899999999</v>
      </c>
      <c r="K207" s="25">
        <v>7565219.4100000001</v>
      </c>
      <c r="L207" s="26">
        <v>20057310.010000002</v>
      </c>
      <c r="M207" s="25">
        <v>20536618.920000002</v>
      </c>
      <c r="N207" s="26">
        <v>17543100</v>
      </c>
      <c r="O207" s="158"/>
      <c r="P207" s="140"/>
      <c r="Q207" s="140"/>
      <c r="R207" s="140"/>
      <c r="S207" s="140"/>
      <c r="T207" s="140"/>
      <c r="U207" s="140"/>
      <c r="V207" s="140"/>
      <c r="W207" s="140"/>
      <c r="X207" s="140"/>
    </row>
    <row r="208" spans="1:24" ht="46.5" customHeight="1">
      <c r="B208" s="150"/>
      <c r="C208" s="141"/>
      <c r="D208" s="141"/>
      <c r="E208" s="162"/>
      <c r="F208" s="11" t="s">
        <v>27</v>
      </c>
      <c r="G208" s="25">
        <f>SUM(H208:N208)</f>
        <v>0</v>
      </c>
      <c r="H208" s="25">
        <v>0</v>
      </c>
      <c r="I208" s="25">
        <v>0</v>
      </c>
      <c r="J208" s="26">
        <v>0</v>
      </c>
      <c r="K208" s="25">
        <v>0</v>
      </c>
      <c r="L208" s="25">
        <v>0</v>
      </c>
      <c r="M208" s="25">
        <v>0</v>
      </c>
      <c r="N208" s="25">
        <v>0</v>
      </c>
      <c r="O208" s="159"/>
      <c r="P208" s="141"/>
      <c r="Q208" s="141"/>
      <c r="R208" s="141"/>
      <c r="S208" s="141"/>
      <c r="T208" s="141"/>
      <c r="U208" s="141"/>
      <c r="V208" s="141"/>
      <c r="W208" s="141"/>
      <c r="X208" s="141"/>
    </row>
    <row r="209" spans="1:24" ht="31.15" customHeight="1">
      <c r="A209" s="160"/>
      <c r="B209" s="148" t="s">
        <v>145</v>
      </c>
      <c r="C209" s="139">
        <v>2020</v>
      </c>
      <c r="D209" s="139">
        <v>2026</v>
      </c>
      <c r="E209" s="160" t="s">
        <v>152</v>
      </c>
      <c r="F209" s="11" t="s">
        <v>19</v>
      </c>
      <c r="G209" s="25">
        <f>H209+I209+J209+K209+L209+M209</f>
        <v>92624104.219999999</v>
      </c>
      <c r="H209" s="26">
        <f>H210+H211</f>
        <v>20987010.030000001</v>
      </c>
      <c r="I209" s="26">
        <f t="shared" ref="I209:N209" si="85">I210+I211</f>
        <v>21883455.09</v>
      </c>
      <c r="J209" s="26">
        <f t="shared" si="85"/>
        <v>25276325.600000001</v>
      </c>
      <c r="K209" s="26">
        <f t="shared" si="85"/>
        <v>24477313.5</v>
      </c>
      <c r="L209" s="26">
        <f t="shared" si="85"/>
        <v>0</v>
      </c>
      <c r="M209" s="26">
        <f t="shared" si="85"/>
        <v>0</v>
      </c>
      <c r="N209" s="26">
        <f t="shared" si="85"/>
        <v>0</v>
      </c>
      <c r="O209" s="157" t="s">
        <v>132</v>
      </c>
      <c r="P209" s="139" t="s">
        <v>70</v>
      </c>
      <c r="Q209" s="139">
        <v>100</v>
      </c>
      <c r="R209" s="139">
        <v>100</v>
      </c>
      <c r="S209" s="139">
        <v>100</v>
      </c>
      <c r="T209" s="139">
        <v>100</v>
      </c>
      <c r="U209" s="139"/>
      <c r="V209" s="139"/>
      <c r="W209" s="139"/>
      <c r="X209" s="139"/>
    </row>
    <row r="210" spans="1:24" ht="25.9" customHeight="1">
      <c r="A210" s="161"/>
      <c r="B210" s="149"/>
      <c r="C210" s="140"/>
      <c r="D210" s="140"/>
      <c r="E210" s="161"/>
      <c r="F210" s="11" t="s">
        <v>26</v>
      </c>
      <c r="G210" s="25">
        <f>SUM(H210:N210)</f>
        <v>63173345.449999996</v>
      </c>
      <c r="H210" s="26">
        <v>16373189.18</v>
      </c>
      <c r="I210" s="25">
        <v>16550039.09</v>
      </c>
      <c r="J210" s="26">
        <v>16014855.6</v>
      </c>
      <c r="K210" s="25">
        <v>14235261.58</v>
      </c>
      <c r="L210" s="25"/>
      <c r="M210" s="25"/>
      <c r="N210" s="25"/>
      <c r="O210" s="158"/>
      <c r="P210" s="140"/>
      <c r="Q210" s="140"/>
      <c r="R210" s="140"/>
      <c r="S210" s="140"/>
      <c r="T210" s="140"/>
      <c r="U210" s="140"/>
      <c r="V210" s="140"/>
      <c r="W210" s="140"/>
      <c r="X210" s="140"/>
    </row>
    <row r="211" spans="1:24" ht="30.6" customHeight="1">
      <c r="A211" s="162"/>
      <c r="B211" s="150"/>
      <c r="C211" s="141"/>
      <c r="D211" s="141"/>
      <c r="E211" s="162"/>
      <c r="F211" s="11" t="s">
        <v>27</v>
      </c>
      <c r="G211" s="25">
        <f>SUM(H211:N211)</f>
        <v>29450758.770000003</v>
      </c>
      <c r="H211" s="25">
        <v>4613820.8499999996</v>
      </c>
      <c r="I211" s="25">
        <v>5333416</v>
      </c>
      <c r="J211" s="70">
        <v>9261470</v>
      </c>
      <c r="K211" s="25">
        <v>10242051.92</v>
      </c>
      <c r="L211" s="25"/>
      <c r="M211" s="25"/>
      <c r="N211" s="25"/>
      <c r="O211" s="159"/>
      <c r="P211" s="141"/>
      <c r="Q211" s="141"/>
      <c r="R211" s="141"/>
      <c r="S211" s="141"/>
      <c r="T211" s="141"/>
      <c r="U211" s="141"/>
      <c r="V211" s="141"/>
      <c r="W211" s="141"/>
      <c r="X211" s="141"/>
    </row>
    <row r="212" spans="1:24" ht="31.15" customHeight="1">
      <c r="A212" s="160"/>
      <c r="B212" s="148" t="s">
        <v>170</v>
      </c>
      <c r="C212" s="139">
        <v>2020</v>
      </c>
      <c r="D212" s="139">
        <v>2026</v>
      </c>
      <c r="E212" s="160" t="s">
        <v>152</v>
      </c>
      <c r="F212" s="11" t="s">
        <v>19</v>
      </c>
      <c r="G212" s="25">
        <f>H212+I212+J212+K212+L212+M212</f>
        <v>50505.05</v>
      </c>
      <c r="H212" s="26">
        <f>H213+H214</f>
        <v>50505.05</v>
      </c>
      <c r="I212" s="25"/>
      <c r="J212" s="26"/>
      <c r="K212" s="25"/>
      <c r="L212" s="25"/>
      <c r="M212" s="25"/>
      <c r="N212" s="25"/>
      <c r="O212" s="166" t="s">
        <v>128</v>
      </c>
      <c r="P212" s="170" t="s">
        <v>70</v>
      </c>
      <c r="Q212" s="166">
        <v>100</v>
      </c>
      <c r="R212" s="170">
        <v>100</v>
      </c>
      <c r="S212" s="166"/>
      <c r="T212" s="170"/>
      <c r="U212" s="166"/>
      <c r="V212" s="170"/>
      <c r="W212" s="166"/>
      <c r="X212" s="170"/>
    </row>
    <row r="213" spans="1:24" ht="54" customHeight="1">
      <c r="A213" s="161"/>
      <c r="B213" s="149"/>
      <c r="C213" s="140"/>
      <c r="D213" s="140"/>
      <c r="E213" s="161"/>
      <c r="F213" s="11" t="s">
        <v>26</v>
      </c>
      <c r="G213" s="25">
        <f>SUM(H213:N213)</f>
        <v>505.05</v>
      </c>
      <c r="H213" s="26">
        <v>505.05</v>
      </c>
      <c r="I213" s="25"/>
      <c r="J213" s="26"/>
      <c r="K213" s="25"/>
      <c r="L213" s="25"/>
      <c r="M213" s="25"/>
      <c r="N213" s="25"/>
      <c r="O213" s="166"/>
      <c r="P213" s="170"/>
      <c r="Q213" s="166"/>
      <c r="R213" s="170"/>
      <c r="S213" s="166"/>
      <c r="T213" s="170"/>
      <c r="U213" s="166"/>
      <c r="V213" s="170"/>
      <c r="W213" s="166"/>
      <c r="X213" s="170"/>
    </row>
    <row r="214" spans="1:24" ht="37.5" customHeight="1">
      <c r="A214" s="162"/>
      <c r="B214" s="150"/>
      <c r="C214" s="141"/>
      <c r="D214" s="141"/>
      <c r="E214" s="162"/>
      <c r="F214" s="11" t="s">
        <v>27</v>
      </c>
      <c r="G214" s="25">
        <f>SUM(H214:N214)</f>
        <v>50000</v>
      </c>
      <c r="H214" s="25">
        <v>50000</v>
      </c>
      <c r="I214" s="25"/>
      <c r="J214" s="26"/>
      <c r="K214" s="25"/>
      <c r="L214" s="25"/>
      <c r="M214" s="25"/>
      <c r="N214" s="25"/>
      <c r="O214" s="166"/>
      <c r="P214" s="170"/>
      <c r="Q214" s="166"/>
      <c r="R214" s="170"/>
      <c r="S214" s="166"/>
      <c r="T214" s="170"/>
      <c r="U214" s="166"/>
      <c r="V214" s="170"/>
      <c r="W214" s="166"/>
      <c r="X214" s="170"/>
    </row>
    <row r="215" spans="1:24" ht="15.75" customHeight="1">
      <c r="A215" s="160"/>
      <c r="B215" s="148" t="s">
        <v>189</v>
      </c>
      <c r="C215" s="139">
        <v>2021</v>
      </c>
      <c r="D215" s="139">
        <v>2026</v>
      </c>
      <c r="E215" s="160" t="s">
        <v>152</v>
      </c>
      <c r="F215" s="11" t="s">
        <v>19</v>
      </c>
      <c r="G215" s="25">
        <f>H215+I215+J215+K215+L215+M215</f>
        <v>3036599.88</v>
      </c>
      <c r="H215" s="26">
        <f>H216+H217</f>
        <v>0</v>
      </c>
      <c r="I215" s="26">
        <f t="shared" ref="I215:N215" si="86">I216+I217</f>
        <v>1515151.52</v>
      </c>
      <c r="J215" s="26">
        <f t="shared" si="86"/>
        <v>511347.35</v>
      </c>
      <c r="K215" s="26">
        <f t="shared" si="86"/>
        <v>1010101.01</v>
      </c>
      <c r="L215" s="26">
        <f t="shared" si="86"/>
        <v>0</v>
      </c>
      <c r="M215" s="26">
        <f t="shared" si="86"/>
        <v>0</v>
      </c>
      <c r="N215" s="26">
        <f t="shared" si="86"/>
        <v>0</v>
      </c>
      <c r="O215" s="166" t="s">
        <v>128</v>
      </c>
      <c r="P215" s="170" t="s">
        <v>70</v>
      </c>
      <c r="Q215" s="166">
        <v>100</v>
      </c>
      <c r="R215" s="170"/>
      <c r="S215" s="166">
        <v>100</v>
      </c>
      <c r="T215" s="170">
        <v>100</v>
      </c>
      <c r="U215" s="166">
        <v>100</v>
      </c>
      <c r="V215" s="170"/>
      <c r="W215" s="166"/>
      <c r="X215" s="170"/>
    </row>
    <row r="216" spans="1:24" ht="36" customHeight="1">
      <c r="A216" s="161"/>
      <c r="B216" s="149"/>
      <c r="C216" s="140"/>
      <c r="D216" s="140"/>
      <c r="E216" s="161"/>
      <c r="F216" s="11" t="s">
        <v>26</v>
      </c>
      <c r="G216" s="25">
        <f>SUM(H216:N216)</f>
        <v>174670.88</v>
      </c>
      <c r="H216" s="26">
        <v>0</v>
      </c>
      <c r="I216" s="25">
        <v>15151.52</v>
      </c>
      <c r="J216" s="26">
        <v>149418.35</v>
      </c>
      <c r="K216" s="25">
        <v>10101.01</v>
      </c>
      <c r="L216" s="25"/>
      <c r="M216" s="25"/>
      <c r="N216" s="25"/>
      <c r="O216" s="166"/>
      <c r="P216" s="170"/>
      <c r="Q216" s="166"/>
      <c r="R216" s="170"/>
      <c r="S216" s="166"/>
      <c r="T216" s="170"/>
      <c r="U216" s="166"/>
      <c r="V216" s="170"/>
      <c r="W216" s="166"/>
      <c r="X216" s="170"/>
    </row>
    <row r="217" spans="1:24" ht="30" customHeight="1">
      <c r="A217" s="162"/>
      <c r="B217" s="150"/>
      <c r="C217" s="141"/>
      <c r="D217" s="141"/>
      <c r="E217" s="162"/>
      <c r="F217" s="11" t="s">
        <v>27</v>
      </c>
      <c r="G217" s="25">
        <f>SUM(H217:N217)</f>
        <v>2861929</v>
      </c>
      <c r="H217" s="25">
        <v>0</v>
      </c>
      <c r="I217" s="25">
        <v>1500000</v>
      </c>
      <c r="J217" s="26">
        <v>361929</v>
      </c>
      <c r="K217" s="25">
        <v>1000000</v>
      </c>
      <c r="L217" s="25"/>
      <c r="M217" s="25"/>
      <c r="N217" s="25"/>
      <c r="O217" s="166"/>
      <c r="P217" s="170"/>
      <c r="Q217" s="166"/>
      <c r="R217" s="170"/>
      <c r="S217" s="166"/>
      <c r="T217" s="170"/>
      <c r="U217" s="166"/>
      <c r="V217" s="170"/>
      <c r="W217" s="166"/>
      <c r="X217" s="170"/>
    </row>
    <row r="218" spans="1:24" ht="32.25" customHeight="1">
      <c r="A218" s="234"/>
      <c r="B218" s="148" t="s">
        <v>196</v>
      </c>
      <c r="C218" s="139">
        <v>2021</v>
      </c>
      <c r="D218" s="139">
        <v>2026</v>
      </c>
      <c r="E218" s="160" t="s">
        <v>152</v>
      </c>
      <c r="F218" s="98" t="s">
        <v>19</v>
      </c>
      <c r="G218" s="25">
        <f>H218+I218+J218+K218+L218+M218</f>
        <v>2268205.94</v>
      </c>
      <c r="H218" s="26">
        <f>H219+H220</f>
        <v>0</v>
      </c>
      <c r="I218" s="26">
        <f t="shared" ref="I218:N218" si="87">I219+I220</f>
        <v>2268205.94</v>
      </c>
      <c r="J218" s="26">
        <f t="shared" si="87"/>
        <v>0</v>
      </c>
      <c r="K218" s="26">
        <f t="shared" si="87"/>
        <v>0</v>
      </c>
      <c r="L218" s="26">
        <f t="shared" si="87"/>
        <v>0</v>
      </c>
      <c r="M218" s="26">
        <f t="shared" si="87"/>
        <v>0</v>
      </c>
      <c r="N218" s="26">
        <f t="shared" si="87"/>
        <v>0</v>
      </c>
      <c r="O218" s="166" t="s">
        <v>128</v>
      </c>
      <c r="P218" s="170" t="s">
        <v>70</v>
      </c>
      <c r="Q218" s="166">
        <v>100</v>
      </c>
      <c r="R218" s="170"/>
      <c r="S218" s="166">
        <v>100</v>
      </c>
      <c r="T218" s="170"/>
      <c r="U218" s="166"/>
      <c r="V218" s="170"/>
      <c r="W218" s="166"/>
      <c r="X218" s="170"/>
    </row>
    <row r="219" spans="1:24" ht="32.25" customHeight="1">
      <c r="A219" s="235"/>
      <c r="B219" s="149"/>
      <c r="C219" s="140"/>
      <c r="D219" s="140"/>
      <c r="E219" s="161"/>
      <c r="F219" s="98" t="s">
        <v>26</v>
      </c>
      <c r="G219" s="25">
        <f>SUM(H219:N219)</f>
        <v>2268205.94</v>
      </c>
      <c r="H219" s="26">
        <v>0</v>
      </c>
      <c r="I219" s="25">
        <v>2268205.94</v>
      </c>
      <c r="J219" s="26"/>
      <c r="K219" s="25"/>
      <c r="L219" s="25"/>
      <c r="M219" s="25"/>
      <c r="N219" s="25"/>
      <c r="O219" s="166"/>
      <c r="P219" s="170"/>
      <c r="Q219" s="166"/>
      <c r="R219" s="170"/>
      <c r="S219" s="166"/>
      <c r="T219" s="170"/>
      <c r="U219" s="166"/>
      <c r="V219" s="170"/>
      <c r="W219" s="166"/>
      <c r="X219" s="170"/>
    </row>
    <row r="220" spans="1:24" ht="79.150000000000006" customHeight="1">
      <c r="A220" s="236"/>
      <c r="B220" s="150"/>
      <c r="C220" s="141"/>
      <c r="D220" s="141"/>
      <c r="E220" s="162"/>
      <c r="F220" s="98" t="s">
        <v>27</v>
      </c>
      <c r="G220" s="25">
        <f>SUM(H220:N220)</f>
        <v>0</v>
      </c>
      <c r="H220" s="25">
        <v>0</v>
      </c>
      <c r="I220" s="25"/>
      <c r="J220" s="26"/>
      <c r="K220" s="25"/>
      <c r="L220" s="25"/>
      <c r="M220" s="25"/>
      <c r="N220" s="25"/>
      <c r="O220" s="166"/>
      <c r="P220" s="170"/>
      <c r="Q220" s="166"/>
      <c r="R220" s="170"/>
      <c r="S220" s="166"/>
      <c r="T220" s="170"/>
      <c r="U220" s="166"/>
      <c r="V220" s="170"/>
      <c r="W220" s="166"/>
      <c r="X220" s="170"/>
    </row>
    <row r="221" spans="1:24" s="97" customFormat="1" ht="79.150000000000006" customHeight="1">
      <c r="A221" s="100"/>
      <c r="B221" s="148" t="s">
        <v>255</v>
      </c>
      <c r="C221" s="139">
        <v>2022</v>
      </c>
      <c r="D221" s="139">
        <v>2026</v>
      </c>
      <c r="E221" s="160" t="s">
        <v>152</v>
      </c>
      <c r="F221" s="11" t="s">
        <v>19</v>
      </c>
      <c r="G221" s="25">
        <f>H221+I221+J221+K221+L221+M221</f>
        <v>500000</v>
      </c>
      <c r="H221" s="26">
        <f>H222+H223</f>
        <v>0</v>
      </c>
      <c r="I221" s="26">
        <f t="shared" ref="I221:N221" si="88">I222+I223</f>
        <v>0</v>
      </c>
      <c r="J221" s="26">
        <f t="shared" si="88"/>
        <v>500000</v>
      </c>
      <c r="K221" s="26">
        <f t="shared" si="88"/>
        <v>0</v>
      </c>
      <c r="L221" s="26">
        <f t="shared" si="88"/>
        <v>0</v>
      </c>
      <c r="M221" s="26">
        <f t="shared" si="88"/>
        <v>0</v>
      </c>
      <c r="N221" s="26">
        <f t="shared" si="88"/>
        <v>0</v>
      </c>
      <c r="O221" s="166" t="s">
        <v>128</v>
      </c>
      <c r="P221" s="170" t="s">
        <v>70</v>
      </c>
      <c r="Q221" s="166">
        <v>100</v>
      </c>
      <c r="R221" s="170"/>
      <c r="S221" s="166"/>
      <c r="T221" s="170">
        <v>100</v>
      </c>
      <c r="U221" s="166"/>
      <c r="V221" s="170"/>
      <c r="W221" s="166"/>
      <c r="X221" s="170"/>
    </row>
    <row r="222" spans="1:24" s="97" customFormat="1" ht="79.150000000000006" customHeight="1">
      <c r="A222" s="100"/>
      <c r="B222" s="149"/>
      <c r="C222" s="140"/>
      <c r="D222" s="140"/>
      <c r="E222" s="161"/>
      <c r="F222" s="11" t="s">
        <v>26</v>
      </c>
      <c r="G222" s="25">
        <f>SUM(H222:N222)</f>
        <v>0</v>
      </c>
      <c r="H222" s="26">
        <v>0</v>
      </c>
      <c r="I222" s="25">
        <v>0</v>
      </c>
      <c r="J222" s="26">
        <v>0</v>
      </c>
      <c r="K222" s="26">
        <v>0</v>
      </c>
      <c r="L222" s="26">
        <v>0</v>
      </c>
      <c r="M222" s="26">
        <v>0</v>
      </c>
      <c r="N222" s="26">
        <v>0</v>
      </c>
      <c r="O222" s="166"/>
      <c r="P222" s="170"/>
      <c r="Q222" s="166"/>
      <c r="R222" s="170"/>
      <c r="S222" s="166"/>
      <c r="T222" s="170"/>
      <c r="U222" s="166"/>
      <c r="V222" s="170"/>
      <c r="W222" s="166"/>
      <c r="X222" s="170"/>
    </row>
    <row r="223" spans="1:24" s="97" customFormat="1" ht="79.150000000000006" customHeight="1">
      <c r="A223" s="100"/>
      <c r="B223" s="150"/>
      <c r="C223" s="141"/>
      <c r="D223" s="141"/>
      <c r="E223" s="162"/>
      <c r="F223" s="11" t="s">
        <v>27</v>
      </c>
      <c r="G223" s="25">
        <f>SUM(H223:N223)</f>
        <v>500000</v>
      </c>
      <c r="H223" s="25">
        <v>0</v>
      </c>
      <c r="I223" s="25">
        <v>0</v>
      </c>
      <c r="J223" s="26">
        <v>500000</v>
      </c>
      <c r="K223" s="25">
        <v>0</v>
      </c>
      <c r="L223" s="25">
        <v>0</v>
      </c>
      <c r="M223" s="25">
        <v>0</v>
      </c>
      <c r="N223" s="25">
        <v>0</v>
      </c>
      <c r="O223" s="166"/>
      <c r="P223" s="170"/>
      <c r="Q223" s="166"/>
      <c r="R223" s="170"/>
      <c r="S223" s="166"/>
      <c r="T223" s="170"/>
      <c r="U223" s="166"/>
      <c r="V223" s="170"/>
      <c r="W223" s="166"/>
      <c r="X223" s="170"/>
    </row>
    <row r="224" spans="1:24" ht="32.25" customHeight="1">
      <c r="A224" s="19"/>
      <c r="B224" s="136" t="s">
        <v>37</v>
      </c>
      <c r="C224" s="139">
        <v>2020</v>
      </c>
      <c r="D224" s="139">
        <v>2026</v>
      </c>
      <c r="E224" s="160" t="s">
        <v>150</v>
      </c>
      <c r="F224" s="11" t="s">
        <v>19</v>
      </c>
      <c r="G224" s="25" t="s">
        <v>33</v>
      </c>
      <c r="H224" s="25" t="s">
        <v>33</v>
      </c>
      <c r="I224" s="25" t="s">
        <v>33</v>
      </c>
      <c r="J224" s="25" t="s">
        <v>33</v>
      </c>
      <c r="K224" s="25" t="s">
        <v>33</v>
      </c>
      <c r="L224" s="25" t="s">
        <v>33</v>
      </c>
      <c r="M224" s="25" t="s">
        <v>33</v>
      </c>
      <c r="N224" s="25" t="s">
        <v>33</v>
      </c>
      <c r="O224" s="157"/>
      <c r="P224" s="139"/>
      <c r="Q224" s="139"/>
      <c r="R224" s="139"/>
      <c r="S224" s="139"/>
      <c r="T224" s="139"/>
      <c r="U224" s="139"/>
      <c r="V224" s="139"/>
      <c r="W224" s="139"/>
      <c r="X224" s="139"/>
    </row>
    <row r="225" spans="1:24" ht="50.45" customHeight="1">
      <c r="A225" s="19"/>
      <c r="B225" s="137"/>
      <c r="C225" s="140"/>
      <c r="D225" s="140"/>
      <c r="E225" s="161"/>
      <c r="F225" s="11" t="s">
        <v>26</v>
      </c>
      <c r="G225" s="25" t="s">
        <v>33</v>
      </c>
      <c r="H225" s="25" t="s">
        <v>33</v>
      </c>
      <c r="I225" s="25" t="s">
        <v>33</v>
      </c>
      <c r="J225" s="25" t="s">
        <v>33</v>
      </c>
      <c r="K225" s="25" t="s">
        <v>33</v>
      </c>
      <c r="L225" s="25" t="s">
        <v>33</v>
      </c>
      <c r="M225" s="25" t="s">
        <v>33</v>
      </c>
      <c r="N225" s="25" t="s">
        <v>33</v>
      </c>
      <c r="O225" s="158"/>
      <c r="P225" s="140"/>
      <c r="Q225" s="140"/>
      <c r="R225" s="140"/>
      <c r="S225" s="140"/>
      <c r="T225" s="140"/>
      <c r="U225" s="140"/>
      <c r="V225" s="140"/>
      <c r="W225" s="140"/>
      <c r="X225" s="140"/>
    </row>
    <row r="226" spans="1:24" ht="42" customHeight="1">
      <c r="A226" s="19"/>
      <c r="B226" s="138"/>
      <c r="C226" s="141"/>
      <c r="D226" s="141"/>
      <c r="E226" s="162"/>
      <c r="F226" s="11" t="s">
        <v>27</v>
      </c>
      <c r="G226" s="25" t="s">
        <v>33</v>
      </c>
      <c r="H226" s="25" t="s">
        <v>33</v>
      </c>
      <c r="I226" s="25" t="s">
        <v>33</v>
      </c>
      <c r="J226" s="25" t="s">
        <v>33</v>
      </c>
      <c r="K226" s="25" t="s">
        <v>33</v>
      </c>
      <c r="L226" s="25" t="s">
        <v>33</v>
      </c>
      <c r="M226" s="25" t="s">
        <v>33</v>
      </c>
      <c r="N226" s="25" t="s">
        <v>33</v>
      </c>
      <c r="O226" s="159"/>
      <c r="P226" s="141"/>
      <c r="Q226" s="141"/>
      <c r="R226" s="141"/>
      <c r="S226" s="141"/>
      <c r="T226" s="141"/>
      <c r="U226" s="141"/>
      <c r="V226" s="141"/>
      <c r="W226" s="141"/>
      <c r="X226" s="141"/>
    </row>
    <row r="227" spans="1:24" ht="32.25" customHeight="1">
      <c r="A227" s="19"/>
      <c r="B227" s="136" t="s">
        <v>38</v>
      </c>
      <c r="C227" s="139">
        <v>2020</v>
      </c>
      <c r="D227" s="139">
        <v>2026</v>
      </c>
      <c r="E227" s="160" t="s">
        <v>152</v>
      </c>
      <c r="F227" s="11" t="s">
        <v>19</v>
      </c>
      <c r="G227" s="25">
        <f>G228+G229</f>
        <v>87202384.910000011</v>
      </c>
      <c r="H227" s="25">
        <f>H228+H229</f>
        <v>13413433.280000001</v>
      </c>
      <c r="I227" s="25">
        <f t="shared" ref="I227:N227" si="89">I228+I229</f>
        <v>13743782.449999999</v>
      </c>
      <c r="J227" s="25">
        <f t="shared" si="89"/>
        <v>14376767.68</v>
      </c>
      <c r="K227" s="25">
        <f t="shared" si="89"/>
        <v>15322009.5</v>
      </c>
      <c r="L227" s="25">
        <f t="shared" si="89"/>
        <v>9975970</v>
      </c>
      <c r="M227" s="25">
        <f t="shared" si="89"/>
        <v>11429970</v>
      </c>
      <c r="N227" s="25">
        <f t="shared" si="89"/>
        <v>8940452</v>
      </c>
      <c r="O227" s="157"/>
      <c r="P227" s="139"/>
      <c r="Q227" s="139"/>
      <c r="R227" s="139"/>
      <c r="S227" s="139"/>
      <c r="T227" s="139"/>
      <c r="U227" s="139"/>
      <c r="V227" s="139"/>
      <c r="W227" s="139"/>
      <c r="X227" s="139"/>
    </row>
    <row r="228" spans="1:24" ht="32.25" customHeight="1">
      <c r="A228" s="19"/>
      <c r="B228" s="137"/>
      <c r="C228" s="140"/>
      <c r="D228" s="140"/>
      <c r="E228" s="161"/>
      <c r="F228" s="11" t="s">
        <v>26</v>
      </c>
      <c r="G228" s="25">
        <f>SUM(H228:N228)</f>
        <v>76496360.960000008</v>
      </c>
      <c r="H228" s="25">
        <f>H231+H237+H234</f>
        <v>11323040.470000001</v>
      </c>
      <c r="I228" s="25">
        <f>I231+I237+I234</f>
        <v>11256780.76</v>
      </c>
      <c r="J228" s="25">
        <f t="shared" ref="J228:N228" si="90">J231+J237+J234</f>
        <v>11056971.23</v>
      </c>
      <c r="K228" s="25">
        <f t="shared" si="90"/>
        <v>12513176.5</v>
      </c>
      <c r="L228" s="25">
        <f t="shared" si="90"/>
        <v>9975970</v>
      </c>
      <c r="M228" s="25">
        <f t="shared" si="90"/>
        <v>11429970</v>
      </c>
      <c r="N228" s="25">
        <f t="shared" si="90"/>
        <v>8940452</v>
      </c>
      <c r="O228" s="158"/>
      <c r="P228" s="140"/>
      <c r="Q228" s="140"/>
      <c r="R228" s="140"/>
      <c r="S228" s="140"/>
      <c r="T228" s="140"/>
      <c r="U228" s="140"/>
      <c r="V228" s="140"/>
      <c r="W228" s="140"/>
      <c r="X228" s="140"/>
    </row>
    <row r="229" spans="1:24" ht="32.25" customHeight="1">
      <c r="A229" s="19"/>
      <c r="B229" s="138"/>
      <c r="C229" s="141"/>
      <c r="D229" s="141"/>
      <c r="E229" s="162"/>
      <c r="F229" s="11" t="s">
        <v>27</v>
      </c>
      <c r="G229" s="25">
        <f>SUM(H229:N229)</f>
        <v>10706023.949999999</v>
      </c>
      <c r="H229" s="25">
        <f>H232+H238+H235</f>
        <v>2090392.81</v>
      </c>
      <c r="I229" s="25">
        <f t="shared" ref="I229:N229" si="91">I232+I238+I235</f>
        <v>2487001.69</v>
      </c>
      <c r="J229" s="25">
        <f t="shared" si="91"/>
        <v>3319796.45</v>
      </c>
      <c r="K229" s="25">
        <f t="shared" si="91"/>
        <v>2808833</v>
      </c>
      <c r="L229" s="25">
        <f t="shared" si="91"/>
        <v>0</v>
      </c>
      <c r="M229" s="25">
        <f t="shared" si="91"/>
        <v>0</v>
      </c>
      <c r="N229" s="25">
        <f t="shared" si="91"/>
        <v>0</v>
      </c>
      <c r="O229" s="159"/>
      <c r="P229" s="141"/>
      <c r="Q229" s="141"/>
      <c r="R229" s="141"/>
      <c r="S229" s="141"/>
      <c r="T229" s="141"/>
      <c r="U229" s="141"/>
      <c r="V229" s="141"/>
      <c r="W229" s="141"/>
      <c r="X229" s="141"/>
    </row>
    <row r="230" spans="1:24" ht="32.25" customHeight="1">
      <c r="A230" s="234"/>
      <c r="B230" s="136" t="s">
        <v>36</v>
      </c>
      <c r="C230" s="139">
        <v>2020</v>
      </c>
      <c r="D230" s="139">
        <v>2026</v>
      </c>
      <c r="E230" s="160" t="s">
        <v>152</v>
      </c>
      <c r="F230" s="11" t="s">
        <v>19</v>
      </c>
      <c r="G230" s="25">
        <f t="shared" ref="G230:M230" si="92">G231+G232</f>
        <v>40727713.450000003</v>
      </c>
      <c r="H230" s="25">
        <f t="shared" si="92"/>
        <v>2237086.4700000002</v>
      </c>
      <c r="I230" s="25">
        <f t="shared" si="92"/>
        <v>2411470.5</v>
      </c>
      <c r="J230" s="26">
        <f>J231+J232</f>
        <v>2188154.77</v>
      </c>
      <c r="K230" s="25">
        <f t="shared" si="92"/>
        <v>3544609.71</v>
      </c>
      <c r="L230" s="25">
        <f t="shared" si="92"/>
        <v>9975970</v>
      </c>
      <c r="M230" s="25">
        <f t="shared" si="92"/>
        <v>11429970</v>
      </c>
      <c r="N230" s="25">
        <f>N231+N232</f>
        <v>8940452</v>
      </c>
      <c r="O230" s="157" t="s">
        <v>75</v>
      </c>
      <c r="P230" s="139" t="s">
        <v>70</v>
      </c>
      <c r="Q230" s="139">
        <v>100</v>
      </c>
      <c r="R230" s="139">
        <v>100</v>
      </c>
      <c r="S230" s="139">
        <v>100</v>
      </c>
      <c r="T230" s="139">
        <v>100</v>
      </c>
      <c r="U230" s="139">
        <v>100</v>
      </c>
      <c r="V230" s="139">
        <v>100</v>
      </c>
      <c r="W230" s="139">
        <v>100</v>
      </c>
      <c r="X230" s="139">
        <v>100</v>
      </c>
    </row>
    <row r="231" spans="1:24" ht="32.25" customHeight="1">
      <c r="A231" s="235"/>
      <c r="B231" s="137"/>
      <c r="C231" s="140"/>
      <c r="D231" s="140"/>
      <c r="E231" s="161"/>
      <c r="F231" s="11" t="s">
        <v>26</v>
      </c>
      <c r="G231" s="25">
        <f>SUM(H231:N231)</f>
        <v>40727713.450000003</v>
      </c>
      <c r="H231" s="25">
        <v>2237086.4700000002</v>
      </c>
      <c r="I231" s="25">
        <v>2411470.5</v>
      </c>
      <c r="J231" s="26">
        <v>2188154.77</v>
      </c>
      <c r="K231" s="25">
        <v>3544609.71</v>
      </c>
      <c r="L231" s="26">
        <v>9975970</v>
      </c>
      <c r="M231" s="25">
        <v>11429970</v>
      </c>
      <c r="N231" s="26">
        <v>8940452</v>
      </c>
      <c r="O231" s="158"/>
      <c r="P231" s="140"/>
      <c r="Q231" s="140"/>
      <c r="R231" s="140"/>
      <c r="S231" s="140"/>
      <c r="T231" s="140"/>
      <c r="U231" s="140"/>
      <c r="V231" s="140"/>
      <c r="W231" s="140"/>
      <c r="X231" s="140"/>
    </row>
    <row r="232" spans="1:24" ht="43.9" customHeight="1">
      <c r="A232" s="236"/>
      <c r="B232" s="138"/>
      <c r="C232" s="141"/>
      <c r="D232" s="141"/>
      <c r="E232" s="162"/>
      <c r="F232" s="11" t="s">
        <v>27</v>
      </c>
      <c r="G232" s="25">
        <f>SUM(H232:N232)</f>
        <v>0</v>
      </c>
      <c r="H232" s="25">
        <v>0</v>
      </c>
      <c r="I232" s="25">
        <v>0</v>
      </c>
      <c r="J232" s="26">
        <v>0</v>
      </c>
      <c r="K232" s="25">
        <v>0</v>
      </c>
      <c r="L232" s="25">
        <v>0</v>
      </c>
      <c r="M232" s="25">
        <v>0</v>
      </c>
      <c r="N232" s="25">
        <v>0</v>
      </c>
      <c r="O232" s="159"/>
      <c r="P232" s="141"/>
      <c r="Q232" s="141"/>
      <c r="R232" s="141"/>
      <c r="S232" s="141"/>
      <c r="T232" s="141"/>
      <c r="U232" s="141"/>
      <c r="V232" s="141"/>
      <c r="W232" s="141"/>
      <c r="X232" s="141"/>
    </row>
    <row r="233" spans="1:24" ht="31.15" customHeight="1">
      <c r="A233" s="231"/>
      <c r="B233" s="136" t="s">
        <v>145</v>
      </c>
      <c r="C233" s="139">
        <v>2020</v>
      </c>
      <c r="D233" s="139">
        <v>2026</v>
      </c>
      <c r="E233" s="160" t="s">
        <v>152</v>
      </c>
      <c r="F233" s="11" t="s">
        <v>19</v>
      </c>
      <c r="G233" s="25">
        <f>G234+G235</f>
        <v>46060308.700000003</v>
      </c>
      <c r="H233" s="25">
        <f>H234+H235</f>
        <v>11176346.810000001</v>
      </c>
      <c r="I233" s="25">
        <f t="shared" ref="I233:N233" si="93">I234+I235</f>
        <v>11187461.76</v>
      </c>
      <c r="J233" s="25">
        <f t="shared" si="93"/>
        <v>12045343.77</v>
      </c>
      <c r="K233" s="25">
        <f t="shared" si="93"/>
        <v>11651156.359999999</v>
      </c>
      <c r="L233" s="25">
        <f t="shared" si="93"/>
        <v>0</v>
      </c>
      <c r="M233" s="25">
        <f t="shared" si="93"/>
        <v>0</v>
      </c>
      <c r="N233" s="25">
        <f t="shared" si="93"/>
        <v>0</v>
      </c>
      <c r="O233" s="157" t="s">
        <v>132</v>
      </c>
      <c r="P233" s="139" t="s">
        <v>70</v>
      </c>
      <c r="Q233" s="139">
        <v>100</v>
      </c>
      <c r="R233" s="139">
        <v>100</v>
      </c>
      <c r="S233" s="139">
        <v>100</v>
      </c>
      <c r="T233" s="139">
        <v>100</v>
      </c>
      <c r="U233" s="139">
        <v>100</v>
      </c>
      <c r="V233" s="139"/>
      <c r="W233" s="139"/>
      <c r="X233" s="139"/>
    </row>
    <row r="234" spans="1:24" ht="49.15" customHeight="1">
      <c r="A234" s="232"/>
      <c r="B234" s="137"/>
      <c r="C234" s="140"/>
      <c r="D234" s="140"/>
      <c r="E234" s="161"/>
      <c r="F234" s="11" t="s">
        <v>26</v>
      </c>
      <c r="G234" s="25">
        <f>SUM(H234:N234)</f>
        <v>35764503.890000001</v>
      </c>
      <c r="H234" s="25">
        <v>9085954</v>
      </c>
      <c r="I234" s="25">
        <v>8843861.7599999998</v>
      </c>
      <c r="J234" s="26">
        <v>8867383.7699999996</v>
      </c>
      <c r="K234" s="25">
        <v>8967304.3599999994</v>
      </c>
      <c r="L234" s="25"/>
      <c r="M234" s="25"/>
      <c r="N234" s="25"/>
      <c r="O234" s="158"/>
      <c r="P234" s="140"/>
      <c r="Q234" s="140"/>
      <c r="R234" s="140"/>
      <c r="S234" s="140"/>
      <c r="T234" s="140"/>
      <c r="U234" s="140"/>
      <c r="V234" s="140"/>
      <c r="W234" s="140"/>
      <c r="X234" s="140"/>
    </row>
    <row r="235" spans="1:24" ht="41.45" customHeight="1">
      <c r="A235" s="233"/>
      <c r="B235" s="138"/>
      <c r="C235" s="141"/>
      <c r="D235" s="141"/>
      <c r="E235" s="162"/>
      <c r="F235" s="11" t="s">
        <v>27</v>
      </c>
      <c r="G235" s="25">
        <f>SUM(H235:N235)</f>
        <v>10295804.810000001</v>
      </c>
      <c r="H235" s="25">
        <v>2090392.81</v>
      </c>
      <c r="I235" s="25">
        <v>2343600</v>
      </c>
      <c r="J235" s="26">
        <v>3177960</v>
      </c>
      <c r="K235" s="25">
        <v>2683852</v>
      </c>
      <c r="L235" s="25"/>
      <c r="M235" s="25"/>
      <c r="N235" s="25"/>
      <c r="O235" s="159"/>
      <c r="P235" s="141"/>
      <c r="Q235" s="141"/>
      <c r="R235" s="141"/>
      <c r="S235" s="141"/>
      <c r="T235" s="141"/>
      <c r="U235" s="141"/>
      <c r="V235" s="141"/>
      <c r="W235" s="141"/>
      <c r="X235" s="141"/>
    </row>
    <row r="236" spans="1:24" ht="31.15" customHeight="1">
      <c r="A236" s="231"/>
      <c r="B236" s="136" t="s">
        <v>203</v>
      </c>
      <c r="C236" s="139">
        <v>2020</v>
      </c>
      <c r="D236" s="139">
        <v>2026</v>
      </c>
      <c r="E236" s="160" t="s">
        <v>152</v>
      </c>
      <c r="F236" s="11" t="s">
        <v>19</v>
      </c>
      <c r="G236" s="25">
        <f>G237+G238</f>
        <v>414362.76</v>
      </c>
      <c r="H236" s="25">
        <f>H237+H238</f>
        <v>0</v>
      </c>
      <c r="I236" s="25">
        <f t="shared" ref="I236:N236" si="94">I237+I238</f>
        <v>144850.19</v>
      </c>
      <c r="J236" s="25">
        <f t="shared" si="94"/>
        <v>143269.14000000001</v>
      </c>
      <c r="K236" s="25">
        <f t="shared" si="94"/>
        <v>126243.43</v>
      </c>
      <c r="L236" s="25">
        <f t="shared" si="94"/>
        <v>0</v>
      </c>
      <c r="M236" s="25">
        <f t="shared" si="94"/>
        <v>0</v>
      </c>
      <c r="N236" s="25">
        <f t="shared" si="94"/>
        <v>0</v>
      </c>
      <c r="O236" s="157" t="s">
        <v>204</v>
      </c>
      <c r="P236" s="139" t="s">
        <v>70</v>
      </c>
      <c r="Q236" s="139">
        <v>100</v>
      </c>
      <c r="R236" s="139"/>
      <c r="S236" s="139">
        <v>1</v>
      </c>
      <c r="T236" s="139">
        <v>1</v>
      </c>
      <c r="U236" s="139">
        <v>1</v>
      </c>
      <c r="V236" s="139"/>
      <c r="W236" s="139"/>
      <c r="X236" s="139"/>
    </row>
    <row r="237" spans="1:24" ht="43.9" customHeight="1">
      <c r="A237" s="232"/>
      <c r="B237" s="137"/>
      <c r="C237" s="140"/>
      <c r="D237" s="140"/>
      <c r="E237" s="161"/>
      <c r="F237" s="11" t="s">
        <v>26</v>
      </c>
      <c r="G237" s="25">
        <f>SUM(H237:N237)</f>
        <v>4143.62</v>
      </c>
      <c r="H237" s="25">
        <v>0</v>
      </c>
      <c r="I237" s="25">
        <v>1448.5</v>
      </c>
      <c r="J237" s="26">
        <v>1432.69</v>
      </c>
      <c r="K237" s="26">
        <v>1262.43</v>
      </c>
      <c r="L237" s="26">
        <v>0</v>
      </c>
      <c r="M237" s="26">
        <v>0</v>
      </c>
      <c r="N237" s="26">
        <v>0</v>
      </c>
      <c r="O237" s="158"/>
      <c r="P237" s="140"/>
      <c r="Q237" s="140"/>
      <c r="R237" s="140"/>
      <c r="S237" s="140"/>
      <c r="T237" s="140"/>
      <c r="U237" s="140"/>
      <c r="V237" s="140"/>
      <c r="W237" s="140"/>
      <c r="X237" s="140"/>
    </row>
    <row r="238" spans="1:24" ht="45" customHeight="1">
      <c r="A238" s="233"/>
      <c r="B238" s="138"/>
      <c r="C238" s="141"/>
      <c r="D238" s="141"/>
      <c r="E238" s="162"/>
      <c r="F238" s="11" t="s">
        <v>27</v>
      </c>
      <c r="G238" s="25">
        <f>SUM(H238:N238)</f>
        <v>410219.14</v>
      </c>
      <c r="H238" s="25">
        <v>0</v>
      </c>
      <c r="I238" s="25">
        <v>143401.69</v>
      </c>
      <c r="J238" s="26">
        <v>141836.45000000001</v>
      </c>
      <c r="K238" s="26">
        <v>124981</v>
      </c>
      <c r="L238" s="26">
        <v>0</v>
      </c>
      <c r="M238" s="26">
        <v>0</v>
      </c>
      <c r="N238" s="26">
        <v>0</v>
      </c>
      <c r="O238" s="159"/>
      <c r="P238" s="141"/>
      <c r="Q238" s="141"/>
      <c r="R238" s="141"/>
      <c r="S238" s="141"/>
      <c r="T238" s="141"/>
      <c r="U238" s="141"/>
      <c r="V238" s="141"/>
      <c r="W238" s="141"/>
      <c r="X238" s="141"/>
    </row>
    <row r="239" spans="1:24" ht="15.75" customHeight="1">
      <c r="A239" s="231"/>
      <c r="B239" s="136" t="s">
        <v>122</v>
      </c>
      <c r="C239" s="139">
        <v>2020</v>
      </c>
      <c r="D239" s="139">
        <v>2026</v>
      </c>
      <c r="E239" s="160" t="s">
        <v>150</v>
      </c>
      <c r="F239" s="11" t="s">
        <v>19</v>
      </c>
      <c r="G239" s="25" t="s">
        <v>33</v>
      </c>
      <c r="H239" s="25" t="s">
        <v>33</v>
      </c>
      <c r="I239" s="25" t="s">
        <v>33</v>
      </c>
      <c r="J239" s="25" t="s">
        <v>33</v>
      </c>
      <c r="K239" s="25" t="s">
        <v>33</v>
      </c>
      <c r="L239" s="25" t="s">
        <v>33</v>
      </c>
      <c r="M239" s="25" t="s">
        <v>33</v>
      </c>
      <c r="N239" s="25" t="s">
        <v>33</v>
      </c>
      <c r="O239" s="157"/>
      <c r="P239" s="139"/>
      <c r="Q239" s="139"/>
      <c r="R239" s="139"/>
      <c r="S239" s="139"/>
      <c r="T239" s="139"/>
      <c r="U239" s="139"/>
      <c r="V239" s="139"/>
      <c r="W239" s="139"/>
      <c r="X239" s="139"/>
    </row>
    <row r="240" spans="1:24" ht="43.9" customHeight="1">
      <c r="A240" s="232"/>
      <c r="B240" s="137"/>
      <c r="C240" s="140"/>
      <c r="D240" s="140"/>
      <c r="E240" s="161"/>
      <c r="F240" s="11" t="s">
        <v>26</v>
      </c>
      <c r="G240" s="25" t="s">
        <v>33</v>
      </c>
      <c r="H240" s="25" t="s">
        <v>33</v>
      </c>
      <c r="I240" s="25" t="s">
        <v>33</v>
      </c>
      <c r="J240" s="25" t="s">
        <v>33</v>
      </c>
      <c r="K240" s="25" t="s">
        <v>33</v>
      </c>
      <c r="L240" s="25" t="s">
        <v>33</v>
      </c>
      <c r="M240" s="25" t="s">
        <v>33</v>
      </c>
      <c r="N240" s="25" t="s">
        <v>33</v>
      </c>
      <c r="O240" s="158"/>
      <c r="P240" s="140"/>
      <c r="Q240" s="140"/>
      <c r="R240" s="140"/>
      <c r="S240" s="140"/>
      <c r="T240" s="140"/>
      <c r="U240" s="140"/>
      <c r="V240" s="140"/>
      <c r="W240" s="140"/>
      <c r="X240" s="140"/>
    </row>
    <row r="241" spans="1:24" ht="38.450000000000003" customHeight="1">
      <c r="A241" s="233"/>
      <c r="B241" s="138"/>
      <c r="C241" s="141"/>
      <c r="D241" s="141"/>
      <c r="E241" s="162"/>
      <c r="F241" s="11" t="s">
        <v>27</v>
      </c>
      <c r="G241" s="25" t="s">
        <v>33</v>
      </c>
      <c r="H241" s="25" t="s">
        <v>33</v>
      </c>
      <c r="I241" s="25" t="s">
        <v>33</v>
      </c>
      <c r="J241" s="25" t="s">
        <v>33</v>
      </c>
      <c r="K241" s="25" t="s">
        <v>33</v>
      </c>
      <c r="L241" s="25" t="s">
        <v>33</v>
      </c>
      <c r="M241" s="25" t="s">
        <v>33</v>
      </c>
      <c r="N241" s="25" t="s">
        <v>33</v>
      </c>
      <c r="O241" s="159"/>
      <c r="P241" s="141"/>
      <c r="Q241" s="141"/>
      <c r="R241" s="141"/>
      <c r="S241" s="141"/>
      <c r="T241" s="141"/>
      <c r="U241" s="141"/>
      <c r="V241" s="141"/>
      <c r="W241" s="141"/>
      <c r="X241" s="141"/>
    </row>
    <row r="242" spans="1:24" ht="48.6" customHeight="1">
      <c r="A242" s="20"/>
      <c r="B242" s="136" t="s">
        <v>39</v>
      </c>
      <c r="C242" s="139">
        <v>2020</v>
      </c>
      <c r="D242" s="139">
        <v>2026</v>
      </c>
      <c r="E242" s="160" t="s">
        <v>152</v>
      </c>
      <c r="F242" s="11" t="s">
        <v>19</v>
      </c>
      <c r="G242" s="25">
        <f>G243+G244</f>
        <v>21476855.369999997</v>
      </c>
      <c r="H242" s="25">
        <f>H243+H244</f>
        <v>2604810.0499999998</v>
      </c>
      <c r="I242" s="25">
        <f>I243+I244</f>
        <v>2716593.32</v>
      </c>
      <c r="J242" s="25">
        <f t="shared" ref="J242:N242" si="95">J243+J244</f>
        <v>3756564.92</v>
      </c>
      <c r="K242" s="25">
        <f t="shared" si="95"/>
        <v>4086407.08</v>
      </c>
      <c r="L242" s="25">
        <f t="shared" si="95"/>
        <v>2562040</v>
      </c>
      <c r="M242" s="25">
        <f t="shared" si="95"/>
        <v>3085840</v>
      </c>
      <c r="N242" s="25">
        <f t="shared" si="95"/>
        <v>2664600</v>
      </c>
      <c r="O242" s="157"/>
      <c r="P242" s="154"/>
      <c r="Q242" s="154"/>
      <c r="R242" s="154"/>
      <c r="S242" s="154"/>
      <c r="T242" s="154"/>
      <c r="U242" s="154"/>
      <c r="V242" s="154"/>
      <c r="W242" s="154"/>
      <c r="X242" s="154"/>
    </row>
    <row r="243" spans="1:24" ht="39" customHeight="1">
      <c r="A243" s="20"/>
      <c r="B243" s="137"/>
      <c r="C243" s="140"/>
      <c r="D243" s="140"/>
      <c r="E243" s="161"/>
      <c r="F243" s="11" t="s">
        <v>26</v>
      </c>
      <c r="G243" s="25">
        <f>SUM(H243:N243)</f>
        <v>18971799.949999999</v>
      </c>
      <c r="H243" s="25">
        <f>H246+H249</f>
        <v>2288691.71</v>
      </c>
      <c r="I243" s="25">
        <f t="shared" ref="I243:N243" si="96">I246+I249</f>
        <v>2352033.3199999998</v>
      </c>
      <c r="J243" s="25">
        <f t="shared" si="96"/>
        <v>2680064.92</v>
      </c>
      <c r="K243" s="25">
        <f t="shared" si="96"/>
        <v>3338530</v>
      </c>
      <c r="L243" s="25">
        <f t="shared" si="96"/>
        <v>2562040</v>
      </c>
      <c r="M243" s="25">
        <f t="shared" si="96"/>
        <v>3085840</v>
      </c>
      <c r="N243" s="25">
        <f t="shared" si="96"/>
        <v>2664600</v>
      </c>
      <c r="O243" s="158"/>
      <c r="P243" s="155"/>
      <c r="Q243" s="155"/>
      <c r="R243" s="155"/>
      <c r="S243" s="155"/>
      <c r="T243" s="155"/>
      <c r="U243" s="155"/>
      <c r="V243" s="155"/>
      <c r="W243" s="155"/>
      <c r="X243" s="155"/>
    </row>
    <row r="244" spans="1:24" ht="43.9" customHeight="1">
      <c r="A244" s="20"/>
      <c r="B244" s="138"/>
      <c r="C244" s="141"/>
      <c r="D244" s="141"/>
      <c r="E244" s="162"/>
      <c r="F244" s="11" t="s">
        <v>27</v>
      </c>
      <c r="G244" s="25">
        <f>SUM(H244:N244)</f>
        <v>2505055.42</v>
      </c>
      <c r="H244" s="25">
        <f>H247+H250</f>
        <v>316118.34000000003</v>
      </c>
      <c r="I244" s="25">
        <f t="shared" ref="I244:N244" si="97">I247+I250</f>
        <v>364560</v>
      </c>
      <c r="J244" s="25">
        <f t="shared" si="97"/>
        <v>1076500</v>
      </c>
      <c r="K244" s="25">
        <f t="shared" si="97"/>
        <v>747877.08</v>
      </c>
      <c r="L244" s="25">
        <f t="shared" si="97"/>
        <v>0</v>
      </c>
      <c r="M244" s="25">
        <f t="shared" si="97"/>
        <v>0</v>
      </c>
      <c r="N244" s="25">
        <f t="shared" si="97"/>
        <v>0</v>
      </c>
      <c r="O244" s="159"/>
      <c r="P244" s="156"/>
      <c r="Q244" s="156"/>
      <c r="R244" s="156"/>
      <c r="S244" s="156"/>
      <c r="T244" s="156"/>
      <c r="U244" s="156"/>
      <c r="V244" s="156"/>
      <c r="W244" s="156"/>
      <c r="X244" s="156"/>
    </row>
    <row r="245" spans="1:24" ht="31.15" customHeight="1">
      <c r="A245" s="241"/>
      <c r="B245" s="136" t="s">
        <v>36</v>
      </c>
      <c r="C245" s="139">
        <v>2020</v>
      </c>
      <c r="D245" s="139">
        <v>2026</v>
      </c>
      <c r="E245" s="160" t="s">
        <v>152</v>
      </c>
      <c r="F245" s="11" t="s">
        <v>19</v>
      </c>
      <c r="G245" s="25">
        <f t="shared" ref="G245:M245" si="98">G246+G247</f>
        <v>11405235.02</v>
      </c>
      <c r="H245" s="25">
        <f t="shared" si="98"/>
        <v>526139.89</v>
      </c>
      <c r="I245" s="25">
        <f t="shared" si="98"/>
        <v>524239.17</v>
      </c>
      <c r="J245" s="26">
        <f>J246+J247</f>
        <v>745429.89</v>
      </c>
      <c r="K245" s="25">
        <f t="shared" si="98"/>
        <v>1296946.07</v>
      </c>
      <c r="L245" s="25">
        <f t="shared" si="98"/>
        <v>2562040</v>
      </c>
      <c r="M245" s="25">
        <f t="shared" si="98"/>
        <v>3085840</v>
      </c>
      <c r="N245" s="25">
        <f>N246+N247</f>
        <v>2664600</v>
      </c>
      <c r="O245" s="157" t="s">
        <v>76</v>
      </c>
      <c r="P245" s="139" t="s">
        <v>70</v>
      </c>
      <c r="Q245" s="139">
        <v>20</v>
      </c>
      <c r="R245" s="139">
        <v>20</v>
      </c>
      <c r="S245" s="139">
        <v>20</v>
      </c>
      <c r="T245" s="139">
        <v>20</v>
      </c>
      <c r="U245" s="139">
        <v>20</v>
      </c>
      <c r="V245" s="139">
        <v>20</v>
      </c>
      <c r="W245" s="139">
        <v>20</v>
      </c>
      <c r="X245" s="139">
        <v>20</v>
      </c>
    </row>
    <row r="246" spans="1:24" ht="45" customHeight="1">
      <c r="A246" s="242"/>
      <c r="B246" s="137"/>
      <c r="C246" s="140"/>
      <c r="D246" s="140"/>
      <c r="E246" s="161"/>
      <c r="F246" s="11" t="s">
        <v>26</v>
      </c>
      <c r="G246" s="25">
        <f>SUM(H246:N246)</f>
        <v>11405235.02</v>
      </c>
      <c r="H246" s="25">
        <v>526139.89</v>
      </c>
      <c r="I246" s="25">
        <v>524239.17</v>
      </c>
      <c r="J246" s="26">
        <v>745429.89</v>
      </c>
      <c r="K246" s="25">
        <v>1296946.07</v>
      </c>
      <c r="L246" s="26">
        <v>2562040</v>
      </c>
      <c r="M246" s="25">
        <v>3085840</v>
      </c>
      <c r="N246" s="26">
        <v>2664600</v>
      </c>
      <c r="O246" s="158"/>
      <c r="P246" s="140"/>
      <c r="Q246" s="140"/>
      <c r="R246" s="140"/>
      <c r="S246" s="140"/>
      <c r="T246" s="140"/>
      <c r="U246" s="140"/>
      <c r="V246" s="140"/>
      <c r="W246" s="140"/>
      <c r="X246" s="140"/>
    </row>
    <row r="247" spans="1:24" ht="34.15" customHeight="1">
      <c r="A247" s="243"/>
      <c r="B247" s="138"/>
      <c r="C247" s="141"/>
      <c r="D247" s="141"/>
      <c r="E247" s="162"/>
      <c r="F247" s="11" t="s">
        <v>27</v>
      </c>
      <c r="G247" s="25">
        <f>SUM(H247:N247)</f>
        <v>0</v>
      </c>
      <c r="H247" s="25">
        <v>0</v>
      </c>
      <c r="I247" s="25">
        <v>0</v>
      </c>
      <c r="J247" s="26">
        <v>0</v>
      </c>
      <c r="K247" s="25">
        <v>0</v>
      </c>
      <c r="L247" s="25">
        <v>0</v>
      </c>
      <c r="M247" s="25">
        <v>0</v>
      </c>
      <c r="N247" s="25">
        <v>0</v>
      </c>
      <c r="O247" s="159"/>
      <c r="P247" s="141"/>
      <c r="Q247" s="141"/>
      <c r="R247" s="141"/>
      <c r="S247" s="141"/>
      <c r="T247" s="141"/>
      <c r="U247" s="141"/>
      <c r="V247" s="141"/>
      <c r="W247" s="141"/>
      <c r="X247" s="141"/>
    </row>
    <row r="248" spans="1:24" ht="21" customHeight="1">
      <c r="A248" s="237"/>
      <c r="B248" s="136" t="s">
        <v>146</v>
      </c>
      <c r="C248" s="139">
        <v>2020</v>
      </c>
      <c r="D248" s="139">
        <v>2026</v>
      </c>
      <c r="E248" s="160" t="s">
        <v>152</v>
      </c>
      <c r="F248" s="11" t="s">
        <v>19</v>
      </c>
      <c r="G248" s="25">
        <f>G249+G250</f>
        <v>10071620.35</v>
      </c>
      <c r="H248" s="25">
        <f>H249+H250</f>
        <v>2078670.1600000001</v>
      </c>
      <c r="I248" s="25">
        <f t="shared" ref="I248:N248" si="99">I249+I250</f>
        <v>2192354.15</v>
      </c>
      <c r="J248" s="25">
        <f t="shared" si="99"/>
        <v>3011135.0300000003</v>
      </c>
      <c r="K248" s="25">
        <f t="shared" si="99"/>
        <v>2789461.01</v>
      </c>
      <c r="L248" s="25">
        <f t="shared" si="99"/>
        <v>0</v>
      </c>
      <c r="M248" s="25">
        <f t="shared" si="99"/>
        <v>0</v>
      </c>
      <c r="N248" s="25">
        <f t="shared" si="99"/>
        <v>0</v>
      </c>
      <c r="O248" s="157" t="s">
        <v>132</v>
      </c>
      <c r="P248" s="139" t="s">
        <v>70</v>
      </c>
      <c r="Q248" s="139">
        <v>100</v>
      </c>
      <c r="R248" s="139">
        <v>100</v>
      </c>
      <c r="S248" s="139">
        <v>100</v>
      </c>
      <c r="T248" s="139">
        <v>100</v>
      </c>
      <c r="U248" s="139"/>
      <c r="V248" s="139"/>
      <c r="W248" s="139"/>
      <c r="X248" s="139"/>
    </row>
    <row r="249" spans="1:24" ht="31.5" customHeight="1">
      <c r="A249" s="238"/>
      <c r="B249" s="137"/>
      <c r="C249" s="140"/>
      <c r="D249" s="140"/>
      <c r="E249" s="161"/>
      <c r="F249" s="11" t="s">
        <v>26</v>
      </c>
      <c r="G249" s="25">
        <f>SUM(H249:N249)</f>
        <v>7566564.9299999997</v>
      </c>
      <c r="H249" s="25">
        <v>1762551.82</v>
      </c>
      <c r="I249" s="25">
        <v>1827794.15</v>
      </c>
      <c r="J249" s="25">
        <v>1934635.03</v>
      </c>
      <c r="K249" s="25">
        <v>2041583.93</v>
      </c>
      <c r="L249" s="25"/>
      <c r="M249" s="25"/>
      <c r="N249" s="25"/>
      <c r="O249" s="158"/>
      <c r="P249" s="140"/>
      <c r="Q249" s="140"/>
      <c r="R249" s="140"/>
      <c r="S249" s="140"/>
      <c r="T249" s="140"/>
      <c r="U249" s="140"/>
      <c r="V249" s="140"/>
      <c r="W249" s="140"/>
      <c r="X249" s="140"/>
    </row>
    <row r="250" spans="1:24" ht="29.45" customHeight="1">
      <c r="A250" s="239"/>
      <c r="B250" s="138"/>
      <c r="C250" s="141"/>
      <c r="D250" s="141"/>
      <c r="E250" s="162"/>
      <c r="F250" s="11" t="s">
        <v>27</v>
      </c>
      <c r="G250" s="25">
        <f>SUM(H250:N250)</f>
        <v>2505055.42</v>
      </c>
      <c r="H250" s="25">
        <v>316118.34000000003</v>
      </c>
      <c r="I250" s="25">
        <v>364560</v>
      </c>
      <c r="J250" s="26">
        <v>1076500</v>
      </c>
      <c r="K250" s="25">
        <v>747877.08</v>
      </c>
      <c r="L250" s="25"/>
      <c r="M250" s="25"/>
      <c r="N250" s="25"/>
      <c r="O250" s="159"/>
      <c r="P250" s="141"/>
      <c r="Q250" s="141"/>
      <c r="R250" s="141"/>
      <c r="S250" s="141"/>
      <c r="T250" s="141"/>
      <c r="U250" s="141"/>
      <c r="V250" s="141"/>
      <c r="W250" s="141"/>
      <c r="X250" s="141"/>
    </row>
    <row r="251" spans="1:24" ht="21.75" customHeight="1">
      <c r="A251" s="237"/>
      <c r="B251" s="136" t="s">
        <v>40</v>
      </c>
      <c r="C251" s="139">
        <v>2020</v>
      </c>
      <c r="D251" s="139">
        <v>2026</v>
      </c>
      <c r="E251" s="160" t="s">
        <v>148</v>
      </c>
      <c r="F251" s="11" t="s">
        <v>19</v>
      </c>
      <c r="G251" s="25">
        <f>G252+G253</f>
        <v>69143398.669999987</v>
      </c>
      <c r="H251" s="25">
        <f>H252+H253</f>
        <v>16272362.75</v>
      </c>
      <c r="I251" s="25">
        <f t="shared" ref="I251:N251" si="100">I252+I253</f>
        <v>9656585.2400000002</v>
      </c>
      <c r="J251" s="25">
        <f t="shared" si="100"/>
        <v>9887518.0899999999</v>
      </c>
      <c r="K251" s="25">
        <f t="shared" si="100"/>
        <v>11224795.26</v>
      </c>
      <c r="L251" s="25">
        <f t="shared" si="100"/>
        <v>7988968.8200000003</v>
      </c>
      <c r="M251" s="25">
        <f t="shared" si="100"/>
        <v>8464441.2599999998</v>
      </c>
      <c r="N251" s="25">
        <f t="shared" si="100"/>
        <v>5648727.25</v>
      </c>
      <c r="O251" s="157"/>
      <c r="P251" s="139"/>
      <c r="Q251" s="139"/>
      <c r="R251" s="139"/>
      <c r="S251" s="139"/>
      <c r="T251" s="139"/>
      <c r="U251" s="139"/>
      <c r="V251" s="139"/>
      <c r="W251" s="139"/>
      <c r="X251" s="139"/>
    </row>
    <row r="252" spans="1:24" ht="37.15" customHeight="1">
      <c r="A252" s="238"/>
      <c r="B252" s="137"/>
      <c r="C252" s="140"/>
      <c r="D252" s="140"/>
      <c r="E252" s="161"/>
      <c r="F252" s="11" t="s">
        <v>26</v>
      </c>
      <c r="G252" s="25">
        <f>SUM(H252:N252)</f>
        <v>55078553.129999995</v>
      </c>
      <c r="H252" s="25">
        <f>H255+H258+H261+H264+H273+H267+H270</f>
        <v>8232492.209999999</v>
      </c>
      <c r="I252" s="25">
        <f t="shared" ref="I252:N252" si="101">I255+I258+I261+I264+I273+I267+I270</f>
        <v>7833409.2400000002</v>
      </c>
      <c r="J252" s="25">
        <f t="shared" si="101"/>
        <v>7876808.0899999999</v>
      </c>
      <c r="K252" s="25">
        <f t="shared" si="101"/>
        <v>9033706.2599999998</v>
      </c>
      <c r="L252" s="25">
        <f t="shared" si="101"/>
        <v>7988968.8200000003</v>
      </c>
      <c r="M252" s="25">
        <f t="shared" si="101"/>
        <v>8464441.2599999998</v>
      </c>
      <c r="N252" s="25">
        <f t="shared" si="101"/>
        <v>5648727.25</v>
      </c>
      <c r="O252" s="158"/>
      <c r="P252" s="140"/>
      <c r="Q252" s="140"/>
      <c r="R252" s="140"/>
      <c r="S252" s="140"/>
      <c r="T252" s="140"/>
      <c r="U252" s="140"/>
      <c r="V252" s="140"/>
      <c r="W252" s="140"/>
      <c r="X252" s="140"/>
    </row>
    <row r="253" spans="1:24" ht="53.45" customHeight="1">
      <c r="A253" s="239"/>
      <c r="B253" s="138"/>
      <c r="C253" s="141"/>
      <c r="D253" s="141"/>
      <c r="E253" s="162"/>
      <c r="F253" s="11" t="s">
        <v>27</v>
      </c>
      <c r="G253" s="25">
        <f>SUM(H253:N253)</f>
        <v>14064845.539999999</v>
      </c>
      <c r="H253" s="25">
        <f>H256+H259+H262+H265+H268+H274+H271</f>
        <v>8039870.54</v>
      </c>
      <c r="I253" s="25">
        <f t="shared" ref="I253:N253" si="102">I256+I259+I262+I265+I268+I274+I271</f>
        <v>1823176</v>
      </c>
      <c r="J253" s="25">
        <f t="shared" si="102"/>
        <v>2010710</v>
      </c>
      <c r="K253" s="25">
        <f t="shared" si="102"/>
        <v>2191089</v>
      </c>
      <c r="L253" s="25">
        <f t="shared" si="102"/>
        <v>0</v>
      </c>
      <c r="M253" s="25">
        <f t="shared" si="102"/>
        <v>0</v>
      </c>
      <c r="N253" s="25">
        <f t="shared" si="102"/>
        <v>0</v>
      </c>
      <c r="O253" s="159"/>
      <c r="P253" s="141"/>
      <c r="Q253" s="141"/>
      <c r="R253" s="141"/>
      <c r="S253" s="141"/>
      <c r="T253" s="141"/>
      <c r="U253" s="141"/>
      <c r="V253" s="141"/>
      <c r="W253" s="141"/>
      <c r="X253" s="141"/>
    </row>
    <row r="254" spans="1:24" ht="15.75" customHeight="1">
      <c r="A254" s="237"/>
      <c r="B254" s="136" t="s">
        <v>36</v>
      </c>
      <c r="C254" s="139">
        <v>2020</v>
      </c>
      <c r="D254" s="139">
        <v>2026</v>
      </c>
      <c r="E254" s="160" t="s">
        <v>150</v>
      </c>
      <c r="F254" s="11" t="s">
        <v>19</v>
      </c>
      <c r="G254" s="25">
        <f t="shared" ref="G254:L254" si="103">G255+G256</f>
        <v>44498563.780000001</v>
      </c>
      <c r="H254" s="25">
        <f t="shared" si="103"/>
        <v>5244775.8600000003</v>
      </c>
      <c r="I254" s="25">
        <f t="shared" si="103"/>
        <v>5275554.24</v>
      </c>
      <c r="J254" s="26">
        <f t="shared" si="103"/>
        <v>5327083.09</v>
      </c>
      <c r="K254" s="25">
        <f t="shared" si="103"/>
        <v>6549013.2599999998</v>
      </c>
      <c r="L254" s="25">
        <f t="shared" si="103"/>
        <v>7988968.8200000003</v>
      </c>
      <c r="M254" s="25">
        <v>4241099</v>
      </c>
      <c r="N254" s="25">
        <f>N255+N256</f>
        <v>5648727.25</v>
      </c>
      <c r="O254" s="157" t="s">
        <v>77</v>
      </c>
      <c r="P254" s="139" t="s">
        <v>70</v>
      </c>
      <c r="Q254" s="139">
        <v>6.8</v>
      </c>
      <c r="R254" s="139">
        <v>6.8</v>
      </c>
      <c r="S254" s="139">
        <v>6.8</v>
      </c>
      <c r="T254" s="139">
        <v>6.8</v>
      </c>
      <c r="U254" s="139">
        <v>6.8</v>
      </c>
      <c r="V254" s="139">
        <v>6.8</v>
      </c>
      <c r="W254" s="139">
        <v>6.8</v>
      </c>
      <c r="X254" s="139">
        <v>6.8</v>
      </c>
    </row>
    <row r="255" spans="1:24" ht="35.450000000000003" customHeight="1">
      <c r="A255" s="238"/>
      <c r="B255" s="137"/>
      <c r="C255" s="140"/>
      <c r="D255" s="140"/>
      <c r="E255" s="161"/>
      <c r="F255" s="11" t="s">
        <v>26</v>
      </c>
      <c r="G255" s="25">
        <f>SUM(H255:N255)</f>
        <v>44498563.780000001</v>
      </c>
      <c r="H255" s="26">
        <v>5244775.8600000003</v>
      </c>
      <c r="I255" s="25">
        <v>5275554.24</v>
      </c>
      <c r="J255" s="26">
        <v>5327083.09</v>
      </c>
      <c r="K255" s="25">
        <v>6549013.2599999998</v>
      </c>
      <c r="L255" s="26">
        <v>7988968.8200000003</v>
      </c>
      <c r="M255" s="25">
        <v>8464441.2599999998</v>
      </c>
      <c r="N255" s="26">
        <v>5648727.25</v>
      </c>
      <c r="O255" s="158"/>
      <c r="P255" s="140"/>
      <c r="Q255" s="140"/>
      <c r="R255" s="140"/>
      <c r="S255" s="140"/>
      <c r="T255" s="140"/>
      <c r="U255" s="140"/>
      <c r="V255" s="140"/>
      <c r="W255" s="140"/>
      <c r="X255" s="140"/>
    </row>
    <row r="256" spans="1:24" ht="42.6" customHeight="1">
      <c r="A256" s="239"/>
      <c r="B256" s="138"/>
      <c r="C256" s="141"/>
      <c r="D256" s="141"/>
      <c r="E256" s="162"/>
      <c r="F256" s="11" t="s">
        <v>27</v>
      </c>
      <c r="G256" s="25">
        <f>SUM(H256:N256)</f>
        <v>0</v>
      </c>
      <c r="H256" s="25">
        <v>0</v>
      </c>
      <c r="I256" s="25">
        <v>0</v>
      </c>
      <c r="J256" s="26">
        <v>0</v>
      </c>
      <c r="K256" s="25">
        <v>0</v>
      </c>
      <c r="L256" s="25">
        <v>0</v>
      </c>
      <c r="M256" s="25">
        <v>0</v>
      </c>
      <c r="N256" s="25">
        <v>0</v>
      </c>
      <c r="O256" s="159"/>
      <c r="P256" s="141"/>
      <c r="Q256" s="141"/>
      <c r="R256" s="141"/>
      <c r="S256" s="141"/>
      <c r="T256" s="141"/>
      <c r="U256" s="141"/>
      <c r="V256" s="141"/>
      <c r="W256" s="141"/>
      <c r="X256" s="141"/>
    </row>
    <row r="257" spans="1:24" ht="31.15" customHeight="1">
      <c r="A257" s="234"/>
      <c r="B257" s="136" t="s">
        <v>146</v>
      </c>
      <c r="C257" s="139">
        <v>2020</v>
      </c>
      <c r="D257" s="139">
        <v>2026</v>
      </c>
      <c r="E257" s="160" t="s">
        <v>150</v>
      </c>
      <c r="F257" s="11" t="s">
        <v>19</v>
      </c>
      <c r="G257" s="25">
        <f>G258+G259</f>
        <v>16143803.789999999</v>
      </c>
      <c r="H257" s="25">
        <f>H258+H259</f>
        <v>4364234.79</v>
      </c>
      <c r="I257" s="25">
        <f t="shared" ref="I257:N257" si="104">I258+I259</f>
        <v>3750994</v>
      </c>
      <c r="J257" s="25">
        <f t="shared" si="104"/>
        <v>3956709</v>
      </c>
      <c r="K257" s="25">
        <f t="shared" si="104"/>
        <v>4071866</v>
      </c>
      <c r="L257" s="25">
        <f t="shared" si="104"/>
        <v>0</v>
      </c>
      <c r="M257" s="25">
        <f t="shared" si="104"/>
        <v>0</v>
      </c>
      <c r="N257" s="25">
        <f t="shared" si="104"/>
        <v>0</v>
      </c>
      <c r="O257" s="157" t="s">
        <v>132</v>
      </c>
      <c r="P257" s="139" t="s">
        <v>70</v>
      </c>
      <c r="Q257" s="139">
        <v>100</v>
      </c>
      <c r="R257" s="139">
        <v>100</v>
      </c>
      <c r="S257" s="139">
        <v>100</v>
      </c>
      <c r="T257" s="139">
        <v>100</v>
      </c>
      <c r="U257" s="139"/>
      <c r="V257" s="139"/>
      <c r="W257" s="139"/>
      <c r="X257" s="139"/>
    </row>
    <row r="258" spans="1:24" ht="26.45" customHeight="1">
      <c r="A258" s="235"/>
      <c r="B258" s="137"/>
      <c r="C258" s="140"/>
      <c r="D258" s="140"/>
      <c r="E258" s="161"/>
      <c r="F258" s="11" t="s">
        <v>26</v>
      </c>
      <c r="G258" s="25">
        <f>SUM(H258:N258)</f>
        <v>10494979.82</v>
      </c>
      <c r="H258" s="26">
        <v>2921082.82</v>
      </c>
      <c r="I258" s="25">
        <v>2551555</v>
      </c>
      <c r="J258" s="26">
        <v>2543688</v>
      </c>
      <c r="K258" s="25">
        <v>2478654</v>
      </c>
      <c r="L258" s="25"/>
      <c r="M258" s="25"/>
      <c r="N258" s="25"/>
      <c r="O258" s="158"/>
      <c r="P258" s="140"/>
      <c r="Q258" s="140"/>
      <c r="R258" s="140"/>
      <c r="S258" s="140"/>
      <c r="T258" s="140"/>
      <c r="U258" s="140"/>
      <c r="V258" s="140"/>
      <c r="W258" s="140"/>
      <c r="X258" s="140"/>
    </row>
    <row r="259" spans="1:24" ht="36.6" customHeight="1">
      <c r="A259" s="236"/>
      <c r="B259" s="138"/>
      <c r="C259" s="141"/>
      <c r="D259" s="141"/>
      <c r="E259" s="162"/>
      <c r="F259" s="11" t="s">
        <v>27</v>
      </c>
      <c r="G259" s="25">
        <f>SUM(H259:N259)</f>
        <v>5648823.9699999997</v>
      </c>
      <c r="H259" s="25">
        <v>1443151.97</v>
      </c>
      <c r="I259" s="25">
        <v>1199439</v>
      </c>
      <c r="J259" s="26">
        <v>1413021</v>
      </c>
      <c r="K259" s="25">
        <v>1593212</v>
      </c>
      <c r="L259" s="25"/>
      <c r="M259" s="25"/>
      <c r="N259" s="25"/>
      <c r="O259" s="159"/>
      <c r="P259" s="141"/>
      <c r="Q259" s="141"/>
      <c r="R259" s="141"/>
      <c r="S259" s="141"/>
      <c r="T259" s="141"/>
      <c r="U259" s="141"/>
      <c r="V259" s="141"/>
      <c r="W259" s="141"/>
      <c r="X259" s="141"/>
    </row>
    <row r="260" spans="1:24" ht="19.5" customHeight="1">
      <c r="A260" s="237"/>
      <c r="B260" s="136" t="s">
        <v>158</v>
      </c>
      <c r="C260" s="139">
        <v>2020</v>
      </c>
      <c r="D260" s="139">
        <v>2026</v>
      </c>
      <c r="E260" s="139" t="s">
        <v>148</v>
      </c>
      <c r="F260" s="11" t="s">
        <v>19</v>
      </c>
      <c r="G260" s="26">
        <f>G261+G262</f>
        <v>3092145.96</v>
      </c>
      <c r="H260" s="26">
        <f>H261+H262</f>
        <v>3092145.96</v>
      </c>
      <c r="I260" s="26">
        <f t="shared" ref="I260:N260" si="105">I261+I262</f>
        <v>0</v>
      </c>
      <c r="J260" s="26">
        <f t="shared" si="105"/>
        <v>0</v>
      </c>
      <c r="K260" s="26">
        <f t="shared" si="105"/>
        <v>0</v>
      </c>
      <c r="L260" s="26">
        <f t="shared" si="105"/>
        <v>0</v>
      </c>
      <c r="M260" s="26">
        <f t="shared" si="105"/>
        <v>0</v>
      </c>
      <c r="N260" s="26">
        <f t="shared" si="105"/>
        <v>0</v>
      </c>
      <c r="O260" s="157" t="s">
        <v>132</v>
      </c>
      <c r="P260" s="139" t="s">
        <v>70</v>
      </c>
      <c r="Q260" s="139">
        <v>100</v>
      </c>
      <c r="R260" s="139">
        <v>100</v>
      </c>
      <c r="S260" s="139"/>
      <c r="T260" s="139"/>
      <c r="U260" s="139"/>
      <c r="V260" s="139"/>
      <c r="W260" s="139"/>
      <c r="X260" s="139"/>
    </row>
    <row r="261" spans="1:24" ht="40.15" customHeight="1">
      <c r="A261" s="238"/>
      <c r="B261" s="137"/>
      <c r="C261" s="140"/>
      <c r="D261" s="140"/>
      <c r="E261" s="140"/>
      <c r="F261" s="11" t="s">
        <v>26</v>
      </c>
      <c r="G261" s="26">
        <f>SUM(H261:N261)</f>
        <v>30921.46</v>
      </c>
      <c r="H261" s="26">
        <v>30921.46</v>
      </c>
      <c r="I261" s="25"/>
      <c r="J261" s="26"/>
      <c r="K261" s="25"/>
      <c r="L261" s="25"/>
      <c r="M261" s="25"/>
      <c r="N261" s="25"/>
      <c r="O261" s="158"/>
      <c r="P261" s="140"/>
      <c r="Q261" s="140"/>
      <c r="R261" s="140"/>
      <c r="S261" s="140"/>
      <c r="T261" s="140"/>
      <c r="U261" s="140"/>
      <c r="V261" s="140"/>
      <c r="W261" s="140"/>
      <c r="X261" s="140"/>
    </row>
    <row r="262" spans="1:24" ht="53.45" customHeight="1">
      <c r="A262" s="239"/>
      <c r="B262" s="138"/>
      <c r="C262" s="141"/>
      <c r="D262" s="141"/>
      <c r="E262" s="141"/>
      <c r="F262" s="11" t="s">
        <v>27</v>
      </c>
      <c r="G262" s="26">
        <f>SUM(H262:N262)</f>
        <v>3061224.5</v>
      </c>
      <c r="H262" s="26">
        <v>3061224.5</v>
      </c>
      <c r="I262" s="25"/>
      <c r="J262" s="26"/>
      <c r="K262" s="25"/>
      <c r="L262" s="25"/>
      <c r="M262" s="25"/>
      <c r="N262" s="25"/>
      <c r="O262" s="159"/>
      <c r="P262" s="141"/>
      <c r="Q262" s="141"/>
      <c r="R262" s="141"/>
      <c r="S262" s="141"/>
      <c r="T262" s="141"/>
      <c r="U262" s="141"/>
      <c r="V262" s="141"/>
      <c r="W262" s="141"/>
      <c r="X262" s="141"/>
    </row>
    <row r="263" spans="1:24" ht="13.5" customHeight="1">
      <c r="A263" s="237"/>
      <c r="B263" s="136" t="s">
        <v>157</v>
      </c>
      <c r="C263" s="139">
        <v>2020</v>
      </c>
      <c r="D263" s="139">
        <v>2026</v>
      </c>
      <c r="E263" s="139" t="s">
        <v>148</v>
      </c>
      <c r="F263" s="11" t="s">
        <v>19</v>
      </c>
      <c r="G263" s="25">
        <f>G264+G265</f>
        <v>1380271.17</v>
      </c>
      <c r="H263" s="25">
        <f>H264+H265</f>
        <v>1380271.17</v>
      </c>
      <c r="I263" s="25">
        <f t="shared" ref="I263:N263" si="106">I264+I265</f>
        <v>0</v>
      </c>
      <c r="J263" s="25">
        <f t="shared" si="106"/>
        <v>0</v>
      </c>
      <c r="K263" s="25">
        <f t="shared" si="106"/>
        <v>0</v>
      </c>
      <c r="L263" s="25">
        <f t="shared" si="106"/>
        <v>0</v>
      </c>
      <c r="M263" s="25">
        <f t="shared" si="106"/>
        <v>0</v>
      </c>
      <c r="N263" s="25">
        <f t="shared" si="106"/>
        <v>0</v>
      </c>
      <c r="O263" s="157" t="s">
        <v>156</v>
      </c>
      <c r="P263" s="139" t="s">
        <v>82</v>
      </c>
      <c r="Q263" s="139">
        <v>1</v>
      </c>
      <c r="R263" s="139">
        <v>1</v>
      </c>
      <c r="S263" s="139"/>
      <c r="T263" s="139"/>
      <c r="U263" s="139"/>
      <c r="V263" s="139"/>
      <c r="W263" s="139"/>
      <c r="X263" s="139"/>
    </row>
    <row r="264" spans="1:24" ht="51.75" customHeight="1">
      <c r="A264" s="238"/>
      <c r="B264" s="137"/>
      <c r="C264" s="140"/>
      <c r="D264" s="140"/>
      <c r="E264" s="140"/>
      <c r="F264" s="11" t="s">
        <v>26</v>
      </c>
      <c r="G264" s="25">
        <f>SUM(H264:N264)</f>
        <v>13802.72</v>
      </c>
      <c r="H264" s="26">
        <v>13802.72</v>
      </c>
      <c r="I264" s="25"/>
      <c r="J264" s="26"/>
      <c r="K264" s="25"/>
      <c r="L264" s="25"/>
      <c r="M264" s="25"/>
      <c r="N264" s="25"/>
      <c r="O264" s="158"/>
      <c r="P264" s="140"/>
      <c r="Q264" s="140"/>
      <c r="R264" s="140"/>
      <c r="S264" s="140"/>
      <c r="T264" s="140"/>
      <c r="U264" s="140"/>
      <c r="V264" s="140"/>
      <c r="W264" s="140"/>
      <c r="X264" s="140"/>
    </row>
    <row r="265" spans="1:24" ht="30.75" customHeight="1">
      <c r="A265" s="239"/>
      <c r="B265" s="138"/>
      <c r="C265" s="141"/>
      <c r="D265" s="141"/>
      <c r="E265" s="141"/>
      <c r="F265" s="11" t="s">
        <v>27</v>
      </c>
      <c r="G265" s="25">
        <f>SUM(H265:N265)</f>
        <v>1366468.45</v>
      </c>
      <c r="H265" s="25">
        <v>1366468.45</v>
      </c>
      <c r="I265" s="25"/>
      <c r="J265" s="26"/>
      <c r="K265" s="25"/>
      <c r="L265" s="25"/>
      <c r="M265" s="25"/>
      <c r="N265" s="25"/>
      <c r="O265" s="159"/>
      <c r="P265" s="141"/>
      <c r="Q265" s="141"/>
      <c r="R265" s="141"/>
      <c r="S265" s="141"/>
      <c r="T265" s="141"/>
      <c r="U265" s="141"/>
      <c r="V265" s="141"/>
      <c r="W265" s="141"/>
      <c r="X265" s="141"/>
    </row>
    <row r="266" spans="1:24" ht="30.75" customHeight="1">
      <c r="A266" s="234"/>
      <c r="B266" s="136" t="s">
        <v>167</v>
      </c>
      <c r="C266" s="139">
        <v>2021</v>
      </c>
      <c r="D266" s="139">
        <v>2027</v>
      </c>
      <c r="E266" s="139" t="s">
        <v>148</v>
      </c>
      <c r="F266" s="11" t="s">
        <v>19</v>
      </c>
      <c r="G266" s="25">
        <f>G267+G268</f>
        <v>0</v>
      </c>
      <c r="H266" s="25">
        <f>H267+H268</f>
        <v>0</v>
      </c>
      <c r="I266" s="25"/>
      <c r="J266" s="26"/>
      <c r="K266" s="25"/>
      <c r="L266" s="25"/>
      <c r="M266" s="25"/>
      <c r="N266" s="25"/>
      <c r="O266" s="157" t="s">
        <v>132</v>
      </c>
      <c r="P266" s="139" t="s">
        <v>70</v>
      </c>
      <c r="Q266" s="139">
        <v>100</v>
      </c>
      <c r="R266" s="139">
        <v>100</v>
      </c>
      <c r="S266" s="139"/>
      <c r="T266" s="139"/>
      <c r="U266" s="139"/>
      <c r="V266" s="139"/>
      <c r="W266" s="139"/>
      <c r="X266" s="139"/>
    </row>
    <row r="267" spans="1:24" ht="30.75" customHeight="1">
      <c r="A267" s="235"/>
      <c r="B267" s="137"/>
      <c r="C267" s="140"/>
      <c r="D267" s="140"/>
      <c r="E267" s="140"/>
      <c r="F267" s="11" t="s">
        <v>26</v>
      </c>
      <c r="G267" s="25">
        <f>SUM(H267:N267)</f>
        <v>0</v>
      </c>
      <c r="H267" s="26">
        <v>0</v>
      </c>
      <c r="I267" s="25"/>
      <c r="J267" s="26"/>
      <c r="K267" s="25"/>
      <c r="L267" s="25"/>
      <c r="M267" s="25"/>
      <c r="N267" s="25"/>
      <c r="O267" s="158"/>
      <c r="P267" s="140"/>
      <c r="Q267" s="140"/>
      <c r="R267" s="140"/>
      <c r="S267" s="140"/>
      <c r="T267" s="140"/>
      <c r="U267" s="140"/>
      <c r="V267" s="140"/>
      <c r="W267" s="140"/>
      <c r="X267" s="140"/>
    </row>
    <row r="268" spans="1:24" ht="40.9" customHeight="1">
      <c r="A268" s="236"/>
      <c r="B268" s="138"/>
      <c r="C268" s="141"/>
      <c r="D268" s="141"/>
      <c r="E268" s="141"/>
      <c r="F268" s="11" t="s">
        <v>27</v>
      </c>
      <c r="G268" s="25">
        <f>SUM(H268:N268)</f>
        <v>0</v>
      </c>
      <c r="H268" s="25">
        <v>0</v>
      </c>
      <c r="I268" s="25"/>
      <c r="J268" s="26"/>
      <c r="K268" s="25"/>
      <c r="L268" s="25"/>
      <c r="M268" s="25"/>
      <c r="N268" s="25"/>
      <c r="O268" s="159"/>
      <c r="P268" s="141"/>
      <c r="Q268" s="141"/>
      <c r="R268" s="141"/>
      <c r="S268" s="141"/>
      <c r="T268" s="141"/>
      <c r="U268" s="141"/>
      <c r="V268" s="141"/>
      <c r="W268" s="141"/>
      <c r="X268" s="141"/>
    </row>
    <row r="269" spans="1:24" ht="30.75" customHeight="1">
      <c r="A269" s="234"/>
      <c r="B269" s="136" t="s">
        <v>175</v>
      </c>
      <c r="C269" s="139">
        <v>2020</v>
      </c>
      <c r="D269" s="139">
        <v>2027</v>
      </c>
      <c r="E269" s="139" t="s">
        <v>148</v>
      </c>
      <c r="F269" s="11" t="s">
        <v>19</v>
      </c>
      <c r="G269" s="25">
        <f>H269+I269</f>
        <v>2190934.9700000002</v>
      </c>
      <c r="H269" s="25">
        <f>H270+H271</f>
        <v>2190934.9700000002</v>
      </c>
      <c r="I269" s="25">
        <f t="shared" ref="I269:N269" si="107">I270+I271</f>
        <v>0</v>
      </c>
      <c r="J269" s="25">
        <f t="shared" si="107"/>
        <v>0</v>
      </c>
      <c r="K269" s="25">
        <f t="shared" si="107"/>
        <v>0</v>
      </c>
      <c r="L269" s="25">
        <f t="shared" si="107"/>
        <v>0</v>
      </c>
      <c r="M269" s="25">
        <f t="shared" si="107"/>
        <v>0</v>
      </c>
      <c r="N269" s="25">
        <f t="shared" si="107"/>
        <v>0</v>
      </c>
      <c r="O269" s="157" t="s">
        <v>132</v>
      </c>
      <c r="P269" s="139" t="s">
        <v>70</v>
      </c>
      <c r="Q269" s="139">
        <v>100</v>
      </c>
      <c r="R269" s="139">
        <v>100</v>
      </c>
      <c r="S269" s="139"/>
      <c r="T269" s="139"/>
      <c r="U269" s="139"/>
      <c r="V269" s="139"/>
      <c r="W269" s="139"/>
      <c r="X269" s="139"/>
    </row>
    <row r="270" spans="1:24" ht="39" customHeight="1">
      <c r="A270" s="235"/>
      <c r="B270" s="137"/>
      <c r="C270" s="140"/>
      <c r="D270" s="140"/>
      <c r="E270" s="140"/>
      <c r="F270" s="11" t="s">
        <v>26</v>
      </c>
      <c r="G270" s="25">
        <f t="shared" ref="G270:G271" si="108">H270+I270</f>
        <v>21909.35</v>
      </c>
      <c r="H270" s="26">
        <v>21909.35</v>
      </c>
      <c r="I270" s="25"/>
      <c r="J270" s="26"/>
      <c r="K270" s="25"/>
      <c r="L270" s="25"/>
      <c r="M270" s="25"/>
      <c r="N270" s="25"/>
      <c r="O270" s="158"/>
      <c r="P270" s="140"/>
      <c r="Q270" s="140"/>
      <c r="R270" s="140"/>
      <c r="S270" s="140"/>
      <c r="T270" s="140"/>
      <c r="U270" s="140"/>
      <c r="V270" s="140"/>
      <c r="W270" s="140"/>
      <c r="X270" s="140"/>
    </row>
    <row r="271" spans="1:24" ht="39.6" customHeight="1">
      <c r="A271" s="236"/>
      <c r="B271" s="138"/>
      <c r="C271" s="141"/>
      <c r="D271" s="141"/>
      <c r="E271" s="141"/>
      <c r="F271" s="11" t="s">
        <v>27</v>
      </c>
      <c r="G271" s="25">
        <f t="shared" si="108"/>
        <v>2169025.62</v>
      </c>
      <c r="H271" s="25">
        <v>2169025.62</v>
      </c>
      <c r="I271" s="25"/>
      <c r="J271" s="26"/>
      <c r="K271" s="25"/>
      <c r="L271" s="25"/>
      <c r="M271" s="25"/>
      <c r="N271" s="25"/>
      <c r="O271" s="159"/>
      <c r="P271" s="141"/>
      <c r="Q271" s="141"/>
      <c r="R271" s="141"/>
      <c r="S271" s="141"/>
      <c r="T271" s="141"/>
      <c r="U271" s="141"/>
      <c r="V271" s="141"/>
      <c r="W271" s="141"/>
      <c r="X271" s="141"/>
    </row>
    <row r="272" spans="1:24" ht="30.75" customHeight="1">
      <c r="A272" s="234"/>
      <c r="B272" s="136" t="s">
        <v>201</v>
      </c>
      <c r="C272" s="139">
        <v>2021</v>
      </c>
      <c r="D272" s="139">
        <v>2027</v>
      </c>
      <c r="E272" s="160" t="s">
        <v>150</v>
      </c>
      <c r="F272" s="11" t="s">
        <v>19</v>
      </c>
      <c r="G272" s="25">
        <f>H272+I272</f>
        <v>630037</v>
      </c>
      <c r="H272" s="25">
        <f>H273+H274</f>
        <v>0</v>
      </c>
      <c r="I272" s="25">
        <f t="shared" ref="I272:N272" si="109">I273+I274</f>
        <v>630037</v>
      </c>
      <c r="J272" s="25">
        <f t="shared" si="109"/>
        <v>603726</v>
      </c>
      <c r="K272" s="25">
        <f t="shared" si="109"/>
        <v>603916</v>
      </c>
      <c r="L272" s="25">
        <f t="shared" si="109"/>
        <v>0</v>
      </c>
      <c r="M272" s="25">
        <f t="shared" si="109"/>
        <v>0</v>
      </c>
      <c r="N272" s="25">
        <f t="shared" si="109"/>
        <v>0</v>
      </c>
      <c r="O272" s="157" t="s">
        <v>132</v>
      </c>
      <c r="P272" s="139" t="s">
        <v>70</v>
      </c>
      <c r="Q272" s="139">
        <v>100</v>
      </c>
      <c r="R272" s="139"/>
      <c r="S272" s="139">
        <v>100</v>
      </c>
      <c r="T272" s="139">
        <v>100</v>
      </c>
      <c r="U272" s="139"/>
      <c r="V272" s="139"/>
      <c r="W272" s="139"/>
      <c r="X272" s="139"/>
    </row>
    <row r="273" spans="1:24" ht="30.75" customHeight="1">
      <c r="A273" s="235"/>
      <c r="B273" s="137"/>
      <c r="C273" s="140"/>
      <c r="D273" s="140"/>
      <c r="E273" s="161"/>
      <c r="F273" s="11" t="s">
        <v>26</v>
      </c>
      <c r="G273" s="25">
        <f t="shared" ref="G273:G274" si="110">H273+I273</f>
        <v>6300</v>
      </c>
      <c r="H273" s="26"/>
      <c r="I273" s="25">
        <v>6300</v>
      </c>
      <c r="J273" s="26">
        <v>6037</v>
      </c>
      <c r="K273" s="25">
        <v>6039</v>
      </c>
      <c r="L273" s="25"/>
      <c r="M273" s="25"/>
      <c r="N273" s="25"/>
      <c r="O273" s="158"/>
      <c r="P273" s="140"/>
      <c r="Q273" s="140"/>
      <c r="R273" s="140"/>
      <c r="S273" s="140"/>
      <c r="T273" s="140"/>
      <c r="U273" s="140"/>
      <c r="V273" s="140"/>
      <c r="W273" s="140"/>
      <c r="X273" s="140"/>
    </row>
    <row r="274" spans="1:24" ht="30.75" customHeight="1">
      <c r="A274" s="236"/>
      <c r="B274" s="138"/>
      <c r="C274" s="141"/>
      <c r="D274" s="141"/>
      <c r="E274" s="162"/>
      <c r="F274" s="11" t="s">
        <v>27</v>
      </c>
      <c r="G274" s="25">
        <f t="shared" si="110"/>
        <v>623737</v>
      </c>
      <c r="H274" s="25"/>
      <c r="I274" s="25">
        <v>623737</v>
      </c>
      <c r="J274" s="26">
        <v>597689</v>
      </c>
      <c r="K274" s="25">
        <v>597877</v>
      </c>
      <c r="L274" s="25"/>
      <c r="M274" s="25"/>
      <c r="N274" s="25"/>
      <c r="O274" s="159"/>
      <c r="P274" s="141"/>
      <c r="Q274" s="141"/>
      <c r="R274" s="141"/>
      <c r="S274" s="141"/>
      <c r="T274" s="141"/>
      <c r="U274" s="141"/>
      <c r="V274" s="141"/>
      <c r="W274" s="141"/>
      <c r="X274" s="141"/>
    </row>
    <row r="275" spans="1:24" ht="30.75" customHeight="1">
      <c r="A275" s="19"/>
      <c r="B275" s="136" t="s">
        <v>123</v>
      </c>
      <c r="C275" s="139">
        <v>2020</v>
      </c>
      <c r="D275" s="139">
        <v>2026</v>
      </c>
      <c r="E275" s="160" t="s">
        <v>152</v>
      </c>
      <c r="F275" s="11" t="s">
        <v>19</v>
      </c>
      <c r="G275" s="25" t="s">
        <v>33</v>
      </c>
      <c r="H275" s="25" t="s">
        <v>33</v>
      </c>
      <c r="I275" s="25" t="s">
        <v>33</v>
      </c>
      <c r="J275" s="25" t="s">
        <v>33</v>
      </c>
      <c r="K275" s="25">
        <v>0</v>
      </c>
      <c r="L275" s="25">
        <v>0</v>
      </c>
      <c r="M275" s="25">
        <v>0</v>
      </c>
      <c r="N275" s="25">
        <v>0</v>
      </c>
      <c r="O275" s="157" t="s">
        <v>33</v>
      </c>
      <c r="P275" s="139" t="s">
        <v>33</v>
      </c>
      <c r="Q275" s="139" t="s">
        <v>33</v>
      </c>
      <c r="R275" s="139" t="s">
        <v>33</v>
      </c>
      <c r="S275" s="139" t="s">
        <v>33</v>
      </c>
      <c r="T275" s="139" t="s">
        <v>33</v>
      </c>
      <c r="U275" s="139" t="s">
        <v>33</v>
      </c>
      <c r="V275" s="139" t="s">
        <v>33</v>
      </c>
      <c r="W275" s="139" t="s">
        <v>33</v>
      </c>
      <c r="X275" s="139" t="s">
        <v>33</v>
      </c>
    </row>
    <row r="276" spans="1:24" ht="30.75" customHeight="1">
      <c r="A276" s="19"/>
      <c r="B276" s="137"/>
      <c r="C276" s="140"/>
      <c r="D276" s="140"/>
      <c r="E276" s="161"/>
      <c r="F276" s="11" t="s">
        <v>26</v>
      </c>
      <c r="G276" s="25" t="s">
        <v>33</v>
      </c>
      <c r="H276" s="25" t="s">
        <v>33</v>
      </c>
      <c r="I276" s="25" t="s">
        <v>33</v>
      </c>
      <c r="J276" s="25" t="s">
        <v>33</v>
      </c>
      <c r="K276" s="25">
        <v>0</v>
      </c>
      <c r="L276" s="25">
        <v>0</v>
      </c>
      <c r="M276" s="25">
        <v>0</v>
      </c>
      <c r="N276" s="25">
        <v>0</v>
      </c>
      <c r="O276" s="158"/>
      <c r="P276" s="140"/>
      <c r="Q276" s="140"/>
      <c r="R276" s="140"/>
      <c r="S276" s="140"/>
      <c r="T276" s="140"/>
      <c r="U276" s="140"/>
      <c r="V276" s="140"/>
      <c r="W276" s="140"/>
      <c r="X276" s="140"/>
    </row>
    <row r="277" spans="1:24" ht="30.75" customHeight="1">
      <c r="A277" s="19"/>
      <c r="B277" s="138"/>
      <c r="C277" s="141"/>
      <c r="D277" s="141"/>
      <c r="E277" s="162"/>
      <c r="F277" s="11" t="s">
        <v>27</v>
      </c>
      <c r="G277" s="25" t="s">
        <v>33</v>
      </c>
      <c r="H277" s="25" t="s">
        <v>33</v>
      </c>
      <c r="I277" s="25" t="s">
        <v>33</v>
      </c>
      <c r="J277" s="25" t="s">
        <v>33</v>
      </c>
      <c r="K277" s="25">
        <v>0</v>
      </c>
      <c r="L277" s="25">
        <v>0</v>
      </c>
      <c r="M277" s="25">
        <v>0</v>
      </c>
      <c r="N277" s="25">
        <v>0</v>
      </c>
      <c r="O277" s="159"/>
      <c r="P277" s="141"/>
      <c r="Q277" s="141"/>
      <c r="R277" s="141"/>
      <c r="S277" s="141"/>
      <c r="T277" s="141"/>
      <c r="U277" s="141"/>
      <c r="V277" s="141"/>
      <c r="W277" s="141"/>
      <c r="X277" s="141"/>
    </row>
    <row r="278" spans="1:24" ht="30.75" customHeight="1">
      <c r="A278" s="19"/>
      <c r="B278" s="136" t="s">
        <v>41</v>
      </c>
      <c r="C278" s="139">
        <v>2020</v>
      </c>
      <c r="D278" s="139">
        <v>2026</v>
      </c>
      <c r="E278" s="160" t="s">
        <v>150</v>
      </c>
      <c r="F278" s="11" t="s">
        <v>19</v>
      </c>
      <c r="G278" s="25">
        <f t="shared" ref="G278:M278" si="111">G279+G280</f>
        <v>90131817.280000001</v>
      </c>
      <c r="H278" s="25">
        <f t="shared" si="111"/>
        <v>14286368.950000001</v>
      </c>
      <c r="I278" s="25">
        <f t="shared" si="111"/>
        <v>14451445</v>
      </c>
      <c r="J278" s="26">
        <f t="shared" si="111"/>
        <v>17638782.359999999</v>
      </c>
      <c r="K278" s="25">
        <f t="shared" si="111"/>
        <v>16909490</v>
      </c>
      <c r="L278" s="25">
        <f t="shared" si="111"/>
        <v>9223230.9700000007</v>
      </c>
      <c r="M278" s="25">
        <f t="shared" si="111"/>
        <v>9255000</v>
      </c>
      <c r="N278" s="25">
        <f>N279+N280</f>
        <v>8367500</v>
      </c>
      <c r="O278" s="157"/>
      <c r="P278" s="139"/>
      <c r="Q278" s="139"/>
      <c r="R278" s="139"/>
      <c r="S278" s="139"/>
      <c r="T278" s="139"/>
      <c r="U278" s="139"/>
      <c r="V278" s="139"/>
      <c r="W278" s="139"/>
      <c r="X278" s="139"/>
    </row>
    <row r="279" spans="1:24" ht="30.75" customHeight="1">
      <c r="A279" s="19"/>
      <c r="B279" s="137"/>
      <c r="C279" s="140"/>
      <c r="D279" s="140"/>
      <c r="E279" s="161"/>
      <c r="F279" s="11" t="s">
        <v>26</v>
      </c>
      <c r="G279" s="25">
        <f>SUM(H279:N279)</f>
        <v>64690841.280000001</v>
      </c>
      <c r="H279" s="25">
        <f>H282+H285+H288+H291</f>
        <v>8813058.9500000011</v>
      </c>
      <c r="I279" s="25">
        <f t="shared" ref="I279:N279" si="112">I282+I285+I288+I291</f>
        <v>8899405</v>
      </c>
      <c r="J279" s="25">
        <f t="shared" si="112"/>
        <v>10430795.359999999</v>
      </c>
      <c r="K279" s="25">
        <f t="shared" si="112"/>
        <v>9701851</v>
      </c>
      <c r="L279" s="25">
        <f t="shared" si="112"/>
        <v>9223230.9700000007</v>
      </c>
      <c r="M279" s="25">
        <f t="shared" si="112"/>
        <v>9255000</v>
      </c>
      <c r="N279" s="25">
        <f t="shared" si="112"/>
        <v>8367500</v>
      </c>
      <c r="O279" s="158"/>
      <c r="P279" s="140"/>
      <c r="Q279" s="140"/>
      <c r="R279" s="140"/>
      <c r="S279" s="140"/>
      <c r="T279" s="140"/>
      <c r="U279" s="140"/>
      <c r="V279" s="140"/>
      <c r="W279" s="140"/>
      <c r="X279" s="140"/>
    </row>
    <row r="280" spans="1:24" ht="30.75" customHeight="1">
      <c r="A280" s="19"/>
      <c r="B280" s="138"/>
      <c r="C280" s="141"/>
      <c r="D280" s="141"/>
      <c r="E280" s="162"/>
      <c r="F280" s="11" t="s">
        <v>27</v>
      </c>
      <c r="G280" s="25">
        <f>SUM(H280:N280)</f>
        <v>25440976</v>
      </c>
      <c r="H280" s="25">
        <f>H286+H289+H292</f>
        <v>5473310</v>
      </c>
      <c r="I280" s="25">
        <f t="shared" ref="I280:N280" si="113">I286+I289+I292</f>
        <v>5552040</v>
      </c>
      <c r="J280" s="25">
        <f t="shared" si="113"/>
        <v>7207987</v>
      </c>
      <c r="K280" s="25">
        <f t="shared" si="113"/>
        <v>7207639</v>
      </c>
      <c r="L280" s="25">
        <f t="shared" si="113"/>
        <v>0</v>
      </c>
      <c r="M280" s="25">
        <f t="shared" si="113"/>
        <v>0</v>
      </c>
      <c r="N280" s="25">
        <f t="shared" si="113"/>
        <v>0</v>
      </c>
      <c r="O280" s="159"/>
      <c r="P280" s="141"/>
      <c r="Q280" s="141"/>
      <c r="R280" s="141"/>
      <c r="S280" s="141"/>
      <c r="T280" s="141"/>
      <c r="U280" s="141"/>
      <c r="V280" s="141"/>
      <c r="W280" s="141"/>
      <c r="X280" s="141"/>
    </row>
    <row r="281" spans="1:24" ht="30.75" customHeight="1">
      <c r="A281" s="19"/>
      <c r="B281" s="136" t="s">
        <v>36</v>
      </c>
      <c r="C281" s="139">
        <v>2020</v>
      </c>
      <c r="D281" s="139">
        <v>2026</v>
      </c>
      <c r="E281" s="160" t="s">
        <v>152</v>
      </c>
      <c r="F281" s="11" t="s">
        <v>19</v>
      </c>
      <c r="G281" s="25">
        <f t="shared" ref="G281:M281" si="114">G282+G283</f>
        <v>64426001.210000001</v>
      </c>
      <c r="H281" s="25">
        <f t="shared" si="114"/>
        <v>8749911.8800000008</v>
      </c>
      <c r="I281" s="25">
        <f t="shared" si="114"/>
        <v>8843324</v>
      </c>
      <c r="J281" s="26">
        <f t="shared" si="114"/>
        <v>10357987.359999999</v>
      </c>
      <c r="K281" s="25">
        <f t="shared" si="114"/>
        <v>9629047</v>
      </c>
      <c r="L281" s="25">
        <f t="shared" si="114"/>
        <v>9223230.9700000007</v>
      </c>
      <c r="M281" s="25">
        <f t="shared" si="114"/>
        <v>9255000</v>
      </c>
      <c r="N281" s="25">
        <f>N282+N283</f>
        <v>8367500</v>
      </c>
      <c r="O281" s="157" t="s">
        <v>78</v>
      </c>
      <c r="P281" s="139" t="s">
        <v>70</v>
      </c>
      <c r="Q281" s="139">
        <v>100</v>
      </c>
      <c r="R281" s="139">
        <v>100</v>
      </c>
      <c r="S281" s="139">
        <v>100</v>
      </c>
      <c r="T281" s="139">
        <v>100</v>
      </c>
      <c r="U281" s="139">
        <v>100</v>
      </c>
      <c r="V281" s="139">
        <v>100</v>
      </c>
      <c r="W281" s="139">
        <v>100</v>
      </c>
      <c r="X281" s="139">
        <v>100</v>
      </c>
    </row>
    <row r="282" spans="1:24" ht="30.75" customHeight="1">
      <c r="A282" s="19"/>
      <c r="B282" s="137"/>
      <c r="C282" s="140"/>
      <c r="D282" s="140"/>
      <c r="E282" s="161"/>
      <c r="F282" s="11" t="s">
        <v>26</v>
      </c>
      <c r="G282" s="25">
        <f>SUM(H282:N282)</f>
        <v>64426001.210000001</v>
      </c>
      <c r="H282" s="25">
        <v>8749911.8800000008</v>
      </c>
      <c r="I282" s="25">
        <v>8843324</v>
      </c>
      <c r="J282" s="26">
        <v>10357987.359999999</v>
      </c>
      <c r="K282" s="25">
        <v>9629047</v>
      </c>
      <c r="L282" s="26">
        <v>9223230.9700000007</v>
      </c>
      <c r="M282" s="25">
        <v>9255000</v>
      </c>
      <c r="N282" s="26">
        <v>8367500</v>
      </c>
      <c r="O282" s="158"/>
      <c r="P282" s="140"/>
      <c r="Q282" s="140"/>
      <c r="R282" s="140"/>
      <c r="S282" s="140"/>
      <c r="T282" s="140"/>
      <c r="U282" s="140"/>
      <c r="V282" s="140"/>
      <c r="W282" s="140"/>
      <c r="X282" s="140"/>
    </row>
    <row r="283" spans="1:24" ht="30.75" customHeight="1">
      <c r="A283" s="19"/>
      <c r="B283" s="138"/>
      <c r="C283" s="141"/>
      <c r="D283" s="141"/>
      <c r="E283" s="162"/>
      <c r="F283" s="11" t="s">
        <v>27</v>
      </c>
      <c r="G283" s="25">
        <f>SUM(H283:N283)</f>
        <v>0</v>
      </c>
      <c r="H283" s="25">
        <v>0</v>
      </c>
      <c r="I283" s="25">
        <v>0</v>
      </c>
      <c r="J283" s="26">
        <v>0</v>
      </c>
      <c r="K283" s="25">
        <v>0</v>
      </c>
      <c r="L283" s="26">
        <v>0</v>
      </c>
      <c r="M283" s="25">
        <v>0</v>
      </c>
      <c r="N283" s="25">
        <v>0</v>
      </c>
      <c r="O283" s="159"/>
      <c r="P283" s="141"/>
      <c r="Q283" s="141"/>
      <c r="R283" s="141"/>
      <c r="S283" s="141"/>
      <c r="T283" s="141"/>
      <c r="U283" s="141"/>
      <c r="V283" s="141"/>
      <c r="W283" s="141"/>
      <c r="X283" s="141"/>
    </row>
    <row r="284" spans="1:24" ht="31.15" customHeight="1">
      <c r="A284" s="237"/>
      <c r="B284" s="136" t="s">
        <v>149</v>
      </c>
      <c r="C284" s="139">
        <v>2020</v>
      </c>
      <c r="D284" s="139">
        <v>2026</v>
      </c>
      <c r="E284" s="160" t="s">
        <v>152</v>
      </c>
      <c r="F284" s="11" t="s">
        <v>19</v>
      </c>
      <c r="G284" s="25">
        <f>G285+G286</f>
        <v>25609066.07</v>
      </c>
      <c r="H284" s="25">
        <f>H285+H286</f>
        <v>5439707.0700000003</v>
      </c>
      <c r="I284" s="25">
        <f t="shared" ref="I284:N284" si="115">I285+I286</f>
        <v>5608121</v>
      </c>
      <c r="J284" s="25">
        <f t="shared" si="115"/>
        <v>7280795</v>
      </c>
      <c r="K284" s="25">
        <f t="shared" si="115"/>
        <v>7280443</v>
      </c>
      <c r="L284" s="25">
        <f t="shared" si="115"/>
        <v>0</v>
      </c>
      <c r="M284" s="25">
        <f t="shared" si="115"/>
        <v>0</v>
      </c>
      <c r="N284" s="25">
        <f t="shared" si="115"/>
        <v>0</v>
      </c>
      <c r="O284" s="157" t="s">
        <v>128</v>
      </c>
      <c r="P284" s="276" t="s">
        <v>70</v>
      </c>
      <c r="Q284" s="139">
        <v>100</v>
      </c>
      <c r="R284" s="139">
        <v>100</v>
      </c>
      <c r="S284" s="139">
        <v>100</v>
      </c>
      <c r="T284" s="139">
        <v>100</v>
      </c>
      <c r="U284" s="139">
        <v>100</v>
      </c>
      <c r="V284" s="139"/>
      <c r="W284" s="139"/>
      <c r="X284" s="139"/>
    </row>
    <row r="285" spans="1:24" ht="41.45" customHeight="1">
      <c r="A285" s="238"/>
      <c r="B285" s="137"/>
      <c r="C285" s="140"/>
      <c r="D285" s="140"/>
      <c r="E285" s="161"/>
      <c r="F285" s="11" t="s">
        <v>26</v>
      </c>
      <c r="G285" s="25">
        <f>SUM(H285:N285)</f>
        <v>256090.07</v>
      </c>
      <c r="H285" s="25">
        <v>54397.07</v>
      </c>
      <c r="I285" s="25">
        <v>56081</v>
      </c>
      <c r="J285" s="26">
        <v>72808</v>
      </c>
      <c r="K285" s="25">
        <v>72804</v>
      </c>
      <c r="L285" s="26"/>
      <c r="M285" s="25"/>
      <c r="N285" s="25"/>
      <c r="O285" s="158"/>
      <c r="P285" s="277"/>
      <c r="Q285" s="140"/>
      <c r="R285" s="140"/>
      <c r="S285" s="140"/>
      <c r="T285" s="140"/>
      <c r="U285" s="140"/>
      <c r="V285" s="140"/>
      <c r="W285" s="140"/>
      <c r="X285" s="140"/>
    </row>
    <row r="286" spans="1:24" ht="31.9" customHeight="1">
      <c r="A286" s="239"/>
      <c r="B286" s="138"/>
      <c r="C286" s="141"/>
      <c r="D286" s="141"/>
      <c r="E286" s="162"/>
      <c r="F286" s="11" t="s">
        <v>27</v>
      </c>
      <c r="G286" s="25">
        <f>SUM(H286:N286)</f>
        <v>25352976</v>
      </c>
      <c r="H286" s="25">
        <v>5385310</v>
      </c>
      <c r="I286" s="25">
        <v>5552040</v>
      </c>
      <c r="J286" s="26">
        <v>7207987</v>
      </c>
      <c r="K286" s="25">
        <v>7207639</v>
      </c>
      <c r="L286" s="26"/>
      <c r="M286" s="25"/>
      <c r="N286" s="25"/>
      <c r="O286" s="159"/>
      <c r="P286" s="278"/>
      <c r="Q286" s="141"/>
      <c r="R286" s="141"/>
      <c r="S286" s="141"/>
      <c r="T286" s="141"/>
      <c r="U286" s="141"/>
      <c r="V286" s="141"/>
      <c r="W286" s="141"/>
      <c r="X286" s="141"/>
    </row>
    <row r="287" spans="1:24" ht="14.25" customHeight="1">
      <c r="A287" s="237"/>
      <c r="B287" s="136" t="s">
        <v>171</v>
      </c>
      <c r="C287" s="139">
        <v>2020</v>
      </c>
      <c r="D287" s="139">
        <v>2026</v>
      </c>
      <c r="E287" s="160" t="s">
        <v>152</v>
      </c>
      <c r="F287" s="11" t="s">
        <v>19</v>
      </c>
      <c r="G287" s="25">
        <f>G288+G289</f>
        <v>43750</v>
      </c>
      <c r="H287" s="25">
        <f>H288+H289</f>
        <v>43750</v>
      </c>
      <c r="I287" s="25"/>
      <c r="J287" s="26"/>
      <c r="K287" s="25"/>
      <c r="L287" s="26"/>
      <c r="M287" s="25"/>
      <c r="N287" s="25"/>
      <c r="O287" s="157" t="s">
        <v>128</v>
      </c>
      <c r="P287" s="139" t="s">
        <v>70</v>
      </c>
      <c r="Q287" s="139">
        <v>100</v>
      </c>
      <c r="R287" s="139">
        <v>100</v>
      </c>
      <c r="S287" s="139"/>
      <c r="T287" s="139"/>
      <c r="U287" s="139"/>
      <c r="V287" s="139"/>
      <c r="W287" s="139"/>
      <c r="X287" s="139"/>
    </row>
    <row r="288" spans="1:24" ht="70.900000000000006" customHeight="1">
      <c r="A288" s="238"/>
      <c r="B288" s="137"/>
      <c r="C288" s="140"/>
      <c r="D288" s="140"/>
      <c r="E288" s="161"/>
      <c r="F288" s="11" t="s">
        <v>26</v>
      </c>
      <c r="G288" s="25">
        <f>SUM(H288:N288)</f>
        <v>8750</v>
      </c>
      <c r="H288" s="25">
        <v>8750</v>
      </c>
      <c r="I288" s="25"/>
      <c r="J288" s="26"/>
      <c r="K288" s="25"/>
      <c r="L288" s="26"/>
      <c r="M288" s="25"/>
      <c r="N288" s="25"/>
      <c r="O288" s="158"/>
      <c r="P288" s="140"/>
      <c r="Q288" s="140"/>
      <c r="R288" s="140"/>
      <c r="S288" s="140"/>
      <c r="T288" s="140"/>
      <c r="U288" s="140"/>
      <c r="V288" s="140"/>
      <c r="W288" s="140"/>
      <c r="X288" s="140"/>
    </row>
    <row r="289" spans="1:24" ht="62.45" customHeight="1">
      <c r="A289" s="239"/>
      <c r="B289" s="138"/>
      <c r="C289" s="141"/>
      <c r="D289" s="141"/>
      <c r="E289" s="162"/>
      <c r="F289" s="11" t="s">
        <v>27</v>
      </c>
      <c r="G289" s="25">
        <f>SUM(H289:N289)</f>
        <v>35000</v>
      </c>
      <c r="H289" s="25">
        <v>35000</v>
      </c>
      <c r="I289" s="25"/>
      <c r="J289" s="26"/>
      <c r="K289" s="25"/>
      <c r="L289" s="26"/>
      <c r="M289" s="25"/>
      <c r="N289" s="25"/>
      <c r="O289" s="159"/>
      <c r="P289" s="141"/>
      <c r="Q289" s="141"/>
      <c r="R289" s="141"/>
      <c r="S289" s="141"/>
      <c r="T289" s="141"/>
      <c r="U289" s="141"/>
      <c r="V289" s="141"/>
      <c r="W289" s="141"/>
      <c r="X289" s="141"/>
    </row>
    <row r="290" spans="1:24" ht="15.75" customHeight="1">
      <c r="A290" s="237"/>
      <c r="B290" s="136" t="s">
        <v>172</v>
      </c>
      <c r="C290" s="139">
        <v>2020</v>
      </c>
      <c r="D290" s="139">
        <v>2026</v>
      </c>
      <c r="E290" s="160" t="s">
        <v>152</v>
      </c>
      <c r="F290" s="11" t="s">
        <v>19</v>
      </c>
      <c r="G290" s="25">
        <f>G291+G292</f>
        <v>53000</v>
      </c>
      <c r="H290" s="25">
        <f>H291+H292</f>
        <v>53000</v>
      </c>
      <c r="I290" s="25"/>
      <c r="J290" s="26"/>
      <c r="K290" s="25"/>
      <c r="L290" s="26"/>
      <c r="M290" s="25"/>
      <c r="N290" s="25"/>
      <c r="O290" s="157" t="s">
        <v>128</v>
      </c>
      <c r="P290" s="139" t="s">
        <v>70</v>
      </c>
      <c r="Q290" s="139">
        <v>100</v>
      </c>
      <c r="R290" s="139">
        <v>100</v>
      </c>
      <c r="S290" s="139"/>
      <c r="T290" s="139"/>
      <c r="U290" s="139"/>
      <c r="V290" s="139"/>
      <c r="W290" s="139"/>
      <c r="X290" s="139"/>
    </row>
    <row r="291" spans="1:24" ht="32.450000000000003" customHeight="1">
      <c r="A291" s="238"/>
      <c r="B291" s="137"/>
      <c r="C291" s="140"/>
      <c r="D291" s="140"/>
      <c r="E291" s="161"/>
      <c r="F291" s="11" t="s">
        <v>26</v>
      </c>
      <c r="G291" s="25">
        <f>SUM(H291:N291)</f>
        <v>0</v>
      </c>
      <c r="H291" s="25">
        <v>0</v>
      </c>
      <c r="I291" s="25"/>
      <c r="J291" s="26"/>
      <c r="K291" s="25"/>
      <c r="L291" s="26"/>
      <c r="M291" s="25"/>
      <c r="N291" s="25"/>
      <c r="O291" s="158"/>
      <c r="P291" s="140"/>
      <c r="Q291" s="140"/>
      <c r="R291" s="140"/>
      <c r="S291" s="140"/>
      <c r="T291" s="140"/>
      <c r="U291" s="140"/>
      <c r="V291" s="140"/>
      <c r="W291" s="140"/>
      <c r="X291" s="140"/>
    </row>
    <row r="292" spans="1:24" ht="39.6" customHeight="1">
      <c r="A292" s="239"/>
      <c r="B292" s="138"/>
      <c r="C292" s="141"/>
      <c r="D292" s="141"/>
      <c r="E292" s="162"/>
      <c r="F292" s="11" t="s">
        <v>27</v>
      </c>
      <c r="G292" s="25">
        <f>SUM(H292:N292)</f>
        <v>53000</v>
      </c>
      <c r="H292" s="25">
        <v>53000</v>
      </c>
      <c r="I292" s="25"/>
      <c r="J292" s="26"/>
      <c r="K292" s="25"/>
      <c r="L292" s="26"/>
      <c r="M292" s="25"/>
      <c r="N292" s="25"/>
      <c r="O292" s="159"/>
      <c r="P292" s="141"/>
      <c r="Q292" s="141"/>
      <c r="R292" s="141"/>
      <c r="S292" s="141"/>
      <c r="T292" s="141"/>
      <c r="U292" s="141"/>
      <c r="V292" s="141"/>
      <c r="W292" s="141"/>
      <c r="X292" s="141"/>
    </row>
    <row r="293" spans="1:24" ht="31.15" customHeight="1">
      <c r="A293" s="237"/>
      <c r="B293" s="136" t="s">
        <v>190</v>
      </c>
      <c r="C293" s="139">
        <v>2021</v>
      </c>
      <c r="D293" s="139">
        <v>2026</v>
      </c>
      <c r="E293" s="160" t="s">
        <v>150</v>
      </c>
      <c r="F293" s="11" t="s">
        <v>19</v>
      </c>
      <c r="G293" s="25">
        <f>G294+G295</f>
        <v>15204833.450000001</v>
      </c>
      <c r="H293" s="25">
        <f>H294+H295</f>
        <v>0</v>
      </c>
      <c r="I293" s="25">
        <f t="shared" ref="I293:N293" si="116">I294+I295</f>
        <v>15204833.450000001</v>
      </c>
      <c r="J293" s="25">
        <f t="shared" si="116"/>
        <v>0</v>
      </c>
      <c r="K293" s="25">
        <f t="shared" si="116"/>
        <v>0</v>
      </c>
      <c r="L293" s="25">
        <f t="shared" si="116"/>
        <v>0</v>
      </c>
      <c r="M293" s="25">
        <f t="shared" si="116"/>
        <v>0</v>
      </c>
      <c r="N293" s="25">
        <f t="shared" si="116"/>
        <v>0</v>
      </c>
      <c r="O293" s="157"/>
      <c r="P293" s="157"/>
      <c r="Q293" s="157"/>
      <c r="R293" s="157"/>
      <c r="S293" s="157"/>
      <c r="T293" s="157"/>
      <c r="U293" s="157"/>
      <c r="V293" s="157"/>
      <c r="W293" s="157"/>
      <c r="X293" s="157"/>
    </row>
    <row r="294" spans="1:24" ht="35.450000000000003" customHeight="1">
      <c r="A294" s="238"/>
      <c r="B294" s="137"/>
      <c r="C294" s="140"/>
      <c r="D294" s="140"/>
      <c r="E294" s="161"/>
      <c r="F294" s="11" t="s">
        <v>26</v>
      </c>
      <c r="G294" s="25">
        <f>SUM(H294:N294)</f>
        <v>1479034.1300000001</v>
      </c>
      <c r="H294" s="25">
        <f>H297+H300+H303</f>
        <v>0</v>
      </c>
      <c r="I294" s="25">
        <f t="shared" ref="I294:N294" si="117">I297+I300+I303</f>
        <v>1479034.1300000001</v>
      </c>
      <c r="J294" s="25">
        <f t="shared" si="117"/>
        <v>0</v>
      </c>
      <c r="K294" s="25">
        <f t="shared" si="117"/>
        <v>0</v>
      </c>
      <c r="L294" s="25">
        <f t="shared" si="117"/>
        <v>0</v>
      </c>
      <c r="M294" s="25">
        <f t="shared" si="117"/>
        <v>0</v>
      </c>
      <c r="N294" s="25">
        <f t="shared" si="117"/>
        <v>0</v>
      </c>
      <c r="O294" s="158"/>
      <c r="P294" s="158"/>
      <c r="Q294" s="158"/>
      <c r="R294" s="158"/>
      <c r="S294" s="158"/>
      <c r="T294" s="158"/>
      <c r="U294" s="158"/>
      <c r="V294" s="158"/>
      <c r="W294" s="158"/>
      <c r="X294" s="158"/>
    </row>
    <row r="295" spans="1:24" ht="44.25" customHeight="1">
      <c r="A295" s="239"/>
      <c r="B295" s="138"/>
      <c r="C295" s="141"/>
      <c r="D295" s="141"/>
      <c r="E295" s="162"/>
      <c r="F295" s="11" t="s">
        <v>27</v>
      </c>
      <c r="G295" s="25">
        <f>SUM(H295:N295)</f>
        <v>13725799.32</v>
      </c>
      <c r="H295" s="25">
        <f>H298+H301+H304</f>
        <v>0</v>
      </c>
      <c r="I295" s="25">
        <f t="shared" ref="I295:N295" si="118">I298+I301+I304</f>
        <v>13725799.32</v>
      </c>
      <c r="J295" s="25">
        <f t="shared" si="118"/>
        <v>0</v>
      </c>
      <c r="K295" s="25">
        <f t="shared" si="118"/>
        <v>0</v>
      </c>
      <c r="L295" s="25">
        <f t="shared" si="118"/>
        <v>0</v>
      </c>
      <c r="M295" s="25">
        <f t="shared" si="118"/>
        <v>0</v>
      </c>
      <c r="N295" s="25">
        <f t="shared" si="118"/>
        <v>0</v>
      </c>
      <c r="O295" s="159"/>
      <c r="P295" s="159"/>
      <c r="Q295" s="159"/>
      <c r="R295" s="159"/>
      <c r="S295" s="159"/>
      <c r="T295" s="159"/>
      <c r="U295" s="159"/>
      <c r="V295" s="159"/>
      <c r="W295" s="159"/>
      <c r="X295" s="159"/>
    </row>
    <row r="296" spans="1:24" ht="44.25" customHeight="1">
      <c r="A296" s="21"/>
      <c r="B296" s="240" t="s">
        <v>191</v>
      </c>
      <c r="C296" s="170">
        <v>2021</v>
      </c>
      <c r="D296" s="170">
        <v>2026</v>
      </c>
      <c r="E296" s="160" t="s">
        <v>148</v>
      </c>
      <c r="F296" s="11" t="s">
        <v>19</v>
      </c>
      <c r="G296" s="25">
        <f>G297+G298</f>
        <v>1340389.69</v>
      </c>
      <c r="H296" s="25">
        <f>H297+H298</f>
        <v>0</v>
      </c>
      <c r="I296" s="25">
        <f>I297+I298</f>
        <v>1340389.69</v>
      </c>
      <c r="J296" s="25">
        <f t="shared" ref="J296:N296" si="119">J297+J298</f>
        <v>0</v>
      </c>
      <c r="K296" s="25">
        <f t="shared" si="119"/>
        <v>0</v>
      </c>
      <c r="L296" s="25">
        <f t="shared" si="119"/>
        <v>0</v>
      </c>
      <c r="M296" s="25">
        <f t="shared" si="119"/>
        <v>0</v>
      </c>
      <c r="N296" s="25">
        <f t="shared" si="119"/>
        <v>0</v>
      </c>
      <c r="O296" s="157" t="s">
        <v>128</v>
      </c>
      <c r="P296" s="166" t="s">
        <v>70</v>
      </c>
      <c r="Q296" s="166">
        <v>100</v>
      </c>
      <c r="R296" s="166"/>
      <c r="S296" s="166">
        <v>100</v>
      </c>
      <c r="T296" s="166"/>
      <c r="U296" s="166"/>
      <c r="V296" s="166"/>
      <c r="W296" s="166"/>
      <c r="X296" s="166"/>
    </row>
    <row r="297" spans="1:24" ht="44.25" customHeight="1">
      <c r="A297" s="21"/>
      <c r="B297" s="240"/>
      <c r="C297" s="170"/>
      <c r="D297" s="170"/>
      <c r="E297" s="161"/>
      <c r="F297" s="11" t="s">
        <v>26</v>
      </c>
      <c r="G297" s="25">
        <f>SUM(H297:N297)</f>
        <v>1340389.69</v>
      </c>
      <c r="H297" s="25">
        <v>0</v>
      </c>
      <c r="I297" s="25">
        <v>1340389.69</v>
      </c>
      <c r="J297" s="26"/>
      <c r="K297" s="25"/>
      <c r="L297" s="26"/>
      <c r="M297" s="25"/>
      <c r="N297" s="25"/>
      <c r="O297" s="158"/>
      <c r="P297" s="166"/>
      <c r="Q297" s="166"/>
      <c r="R297" s="166"/>
      <c r="S297" s="166"/>
      <c r="T297" s="166"/>
      <c r="U297" s="166"/>
      <c r="V297" s="166"/>
      <c r="W297" s="166"/>
      <c r="X297" s="166"/>
    </row>
    <row r="298" spans="1:24" ht="44.25" customHeight="1">
      <c r="A298" s="21"/>
      <c r="B298" s="240"/>
      <c r="C298" s="170"/>
      <c r="D298" s="170"/>
      <c r="E298" s="162"/>
      <c r="F298" s="11" t="s">
        <v>27</v>
      </c>
      <c r="G298" s="25">
        <f>SUM(H298:N298)</f>
        <v>0</v>
      </c>
      <c r="H298" s="25">
        <v>0</v>
      </c>
      <c r="I298" s="25">
        <v>0</v>
      </c>
      <c r="J298" s="26"/>
      <c r="K298" s="25"/>
      <c r="L298" s="26"/>
      <c r="M298" s="25"/>
      <c r="N298" s="25"/>
      <c r="O298" s="159"/>
      <c r="P298" s="166"/>
      <c r="Q298" s="166"/>
      <c r="R298" s="166"/>
      <c r="S298" s="166"/>
      <c r="T298" s="166"/>
      <c r="U298" s="166"/>
      <c r="V298" s="166"/>
      <c r="W298" s="166"/>
      <c r="X298" s="166"/>
    </row>
    <row r="299" spans="1:24" ht="44.25" customHeight="1">
      <c r="A299" s="21"/>
      <c r="B299" s="136" t="s">
        <v>192</v>
      </c>
      <c r="C299" s="170">
        <v>2021</v>
      </c>
      <c r="D299" s="170">
        <v>2026</v>
      </c>
      <c r="E299" s="160" t="s">
        <v>148</v>
      </c>
      <c r="F299" s="11" t="s">
        <v>19</v>
      </c>
      <c r="G299" s="25">
        <f>G300+G301</f>
        <v>9090909.0899999999</v>
      </c>
      <c r="H299" s="25">
        <f>H300+H301</f>
        <v>0</v>
      </c>
      <c r="I299" s="25">
        <f t="shared" ref="I299:N299" si="120">I300+I301</f>
        <v>9090909.0899999999</v>
      </c>
      <c r="J299" s="25">
        <f t="shared" si="120"/>
        <v>0</v>
      </c>
      <c r="K299" s="25">
        <f t="shared" si="120"/>
        <v>0</v>
      </c>
      <c r="L299" s="25">
        <f t="shared" si="120"/>
        <v>0</v>
      </c>
      <c r="M299" s="25">
        <f t="shared" si="120"/>
        <v>0</v>
      </c>
      <c r="N299" s="25">
        <f t="shared" si="120"/>
        <v>0</v>
      </c>
      <c r="O299" s="157" t="s">
        <v>128</v>
      </c>
      <c r="P299" s="166" t="s">
        <v>70</v>
      </c>
      <c r="Q299" s="166">
        <v>100</v>
      </c>
      <c r="R299" s="166"/>
      <c r="S299" s="166">
        <v>100</v>
      </c>
      <c r="T299" s="166"/>
      <c r="U299" s="166"/>
      <c r="V299" s="166"/>
      <c r="W299" s="166"/>
      <c r="X299" s="166"/>
    </row>
    <row r="300" spans="1:24" ht="44.25" customHeight="1">
      <c r="A300" s="21"/>
      <c r="B300" s="137"/>
      <c r="C300" s="170"/>
      <c r="D300" s="170"/>
      <c r="E300" s="161"/>
      <c r="F300" s="11" t="s">
        <v>26</v>
      </c>
      <c r="G300" s="25">
        <f>SUM(H300:N300)</f>
        <v>90909.09</v>
      </c>
      <c r="H300" s="25">
        <v>0</v>
      </c>
      <c r="I300" s="25">
        <v>90909.09</v>
      </c>
      <c r="J300" s="26"/>
      <c r="K300" s="25"/>
      <c r="L300" s="26"/>
      <c r="M300" s="25"/>
      <c r="N300" s="25"/>
      <c r="O300" s="158"/>
      <c r="P300" s="166"/>
      <c r="Q300" s="166"/>
      <c r="R300" s="166"/>
      <c r="S300" s="166"/>
      <c r="T300" s="166"/>
      <c r="U300" s="166"/>
      <c r="V300" s="166"/>
      <c r="W300" s="166"/>
      <c r="X300" s="166"/>
    </row>
    <row r="301" spans="1:24" ht="44.25" customHeight="1">
      <c r="A301" s="21"/>
      <c r="B301" s="138"/>
      <c r="C301" s="170"/>
      <c r="D301" s="170"/>
      <c r="E301" s="162"/>
      <c r="F301" s="11" t="s">
        <v>27</v>
      </c>
      <c r="G301" s="25">
        <f>SUM(H301:N301)</f>
        <v>9000000</v>
      </c>
      <c r="H301" s="25">
        <v>0</v>
      </c>
      <c r="I301" s="25">
        <v>9000000</v>
      </c>
      <c r="J301" s="26"/>
      <c r="K301" s="25"/>
      <c r="L301" s="26"/>
      <c r="M301" s="25"/>
      <c r="N301" s="25"/>
      <c r="O301" s="159"/>
      <c r="P301" s="166"/>
      <c r="Q301" s="166"/>
      <c r="R301" s="166"/>
      <c r="S301" s="166"/>
      <c r="T301" s="166"/>
      <c r="U301" s="166"/>
      <c r="V301" s="166"/>
      <c r="W301" s="166"/>
      <c r="X301" s="166"/>
    </row>
    <row r="302" spans="1:24" ht="44.25" customHeight="1">
      <c r="A302" s="21"/>
      <c r="B302" s="136" t="s">
        <v>257</v>
      </c>
      <c r="C302" s="139">
        <v>2021</v>
      </c>
      <c r="D302" s="139">
        <v>2026</v>
      </c>
      <c r="E302" s="160" t="s">
        <v>150</v>
      </c>
      <c r="F302" s="102" t="s">
        <v>19</v>
      </c>
      <c r="G302" s="25">
        <f>G303+G304</f>
        <v>4773534.67</v>
      </c>
      <c r="H302" s="25">
        <f>H303+H304</f>
        <v>0</v>
      </c>
      <c r="I302" s="25">
        <f t="shared" ref="I302:N302" si="121">I303+I304</f>
        <v>4773534.67</v>
      </c>
      <c r="J302" s="25">
        <f t="shared" si="121"/>
        <v>0</v>
      </c>
      <c r="K302" s="25">
        <f t="shared" si="121"/>
        <v>0</v>
      </c>
      <c r="L302" s="25">
        <f t="shared" si="121"/>
        <v>0</v>
      </c>
      <c r="M302" s="25">
        <f t="shared" si="121"/>
        <v>0</v>
      </c>
      <c r="N302" s="25">
        <f t="shared" si="121"/>
        <v>0</v>
      </c>
      <c r="O302" s="157" t="s">
        <v>258</v>
      </c>
      <c r="P302" s="166" t="s">
        <v>259</v>
      </c>
      <c r="Q302" s="166">
        <v>1</v>
      </c>
      <c r="R302" s="166"/>
      <c r="S302" s="166">
        <v>1</v>
      </c>
      <c r="T302" s="139"/>
      <c r="U302" s="139"/>
      <c r="V302" s="139"/>
      <c r="W302" s="139"/>
      <c r="X302" s="139"/>
    </row>
    <row r="303" spans="1:24" ht="44.25" customHeight="1">
      <c r="A303" s="21"/>
      <c r="B303" s="137"/>
      <c r="C303" s="140"/>
      <c r="D303" s="140"/>
      <c r="E303" s="161"/>
      <c r="F303" s="102" t="s">
        <v>26</v>
      </c>
      <c r="G303" s="25">
        <f>SUM(H303:N303)</f>
        <v>47735.35</v>
      </c>
      <c r="H303" s="25">
        <v>0</v>
      </c>
      <c r="I303" s="25">
        <v>47735.35</v>
      </c>
      <c r="J303" s="26"/>
      <c r="K303" s="25"/>
      <c r="L303" s="26"/>
      <c r="M303" s="25"/>
      <c r="N303" s="25"/>
      <c r="O303" s="158"/>
      <c r="P303" s="166"/>
      <c r="Q303" s="166"/>
      <c r="R303" s="166"/>
      <c r="S303" s="166"/>
      <c r="T303" s="140"/>
      <c r="U303" s="140"/>
      <c r="V303" s="140"/>
      <c r="W303" s="140"/>
      <c r="X303" s="140"/>
    </row>
    <row r="304" spans="1:24" ht="44.25" customHeight="1">
      <c r="A304" s="21"/>
      <c r="B304" s="138"/>
      <c r="C304" s="141"/>
      <c r="D304" s="141"/>
      <c r="E304" s="162"/>
      <c r="F304" s="102" t="s">
        <v>27</v>
      </c>
      <c r="G304" s="25">
        <f>SUM(H304:N304)</f>
        <v>4725799.32</v>
      </c>
      <c r="H304" s="25">
        <v>0</v>
      </c>
      <c r="I304" s="25">
        <v>4725799.32</v>
      </c>
      <c r="J304" s="26"/>
      <c r="K304" s="25"/>
      <c r="L304" s="26"/>
      <c r="M304" s="25"/>
      <c r="N304" s="25"/>
      <c r="O304" s="159"/>
      <c r="P304" s="166"/>
      <c r="Q304" s="166"/>
      <c r="R304" s="166"/>
      <c r="S304" s="166"/>
      <c r="T304" s="141"/>
      <c r="U304" s="141"/>
      <c r="V304" s="141"/>
      <c r="W304" s="141"/>
      <c r="X304" s="141"/>
    </row>
    <row r="305" spans="1:24" s="127" customFormat="1" ht="44.25" customHeight="1">
      <c r="A305" s="126"/>
      <c r="B305" s="136" t="s">
        <v>197</v>
      </c>
      <c r="C305" s="170">
        <v>2021</v>
      </c>
      <c r="D305" s="170">
        <v>2026</v>
      </c>
      <c r="E305" s="160" t="s">
        <v>150</v>
      </c>
      <c r="F305" s="125" t="s">
        <v>19</v>
      </c>
      <c r="G305" s="25">
        <f>SUM(H305:N305)</f>
        <v>103030.3</v>
      </c>
      <c r="H305" s="25">
        <f>H306+H307</f>
        <v>0</v>
      </c>
      <c r="I305" s="25">
        <f t="shared" ref="I305:N305" si="122">I306+I307</f>
        <v>103030.3</v>
      </c>
      <c r="J305" s="25">
        <f t="shared" si="122"/>
        <v>0</v>
      </c>
      <c r="K305" s="25">
        <f t="shared" si="122"/>
        <v>0</v>
      </c>
      <c r="L305" s="25">
        <f t="shared" si="122"/>
        <v>0</v>
      </c>
      <c r="M305" s="25">
        <f t="shared" si="122"/>
        <v>0</v>
      </c>
      <c r="N305" s="25">
        <f t="shared" si="122"/>
        <v>0</v>
      </c>
      <c r="O305" s="157"/>
      <c r="P305" s="166"/>
      <c r="Q305" s="166"/>
      <c r="R305" s="166"/>
      <c r="S305" s="166"/>
      <c r="T305" s="166"/>
      <c r="U305" s="166"/>
      <c r="V305" s="166"/>
      <c r="W305" s="166"/>
      <c r="X305" s="166"/>
    </row>
    <row r="306" spans="1:24" s="127" customFormat="1" ht="44.25" customHeight="1">
      <c r="A306" s="126"/>
      <c r="B306" s="137"/>
      <c r="C306" s="170"/>
      <c r="D306" s="170"/>
      <c r="E306" s="161"/>
      <c r="F306" s="125" t="s">
        <v>26</v>
      </c>
      <c r="G306" s="25">
        <f t="shared" ref="G306:G307" si="123">SUM(H306:N306)</f>
        <v>1030.3</v>
      </c>
      <c r="H306" s="25">
        <f>H309</f>
        <v>0</v>
      </c>
      <c r="I306" s="25">
        <f t="shared" ref="I306:N306" si="124">I309</f>
        <v>1030.3</v>
      </c>
      <c r="J306" s="25">
        <f t="shared" si="124"/>
        <v>0</v>
      </c>
      <c r="K306" s="25">
        <f t="shared" si="124"/>
        <v>0</v>
      </c>
      <c r="L306" s="25">
        <f t="shared" si="124"/>
        <v>0</v>
      </c>
      <c r="M306" s="25">
        <f t="shared" si="124"/>
        <v>0</v>
      </c>
      <c r="N306" s="25">
        <f t="shared" si="124"/>
        <v>0</v>
      </c>
      <c r="O306" s="158"/>
      <c r="P306" s="166"/>
      <c r="Q306" s="166"/>
      <c r="R306" s="166"/>
      <c r="S306" s="166"/>
      <c r="T306" s="166"/>
      <c r="U306" s="166"/>
      <c r="V306" s="166"/>
      <c r="W306" s="166"/>
      <c r="X306" s="166"/>
    </row>
    <row r="307" spans="1:24" s="127" customFormat="1" ht="44.25" customHeight="1">
      <c r="A307" s="126"/>
      <c r="B307" s="138"/>
      <c r="C307" s="170"/>
      <c r="D307" s="170"/>
      <c r="E307" s="162"/>
      <c r="F307" s="125" t="s">
        <v>27</v>
      </c>
      <c r="G307" s="25">
        <f t="shared" si="123"/>
        <v>102000</v>
      </c>
      <c r="H307" s="25">
        <f>H310</f>
        <v>0</v>
      </c>
      <c r="I307" s="25">
        <f t="shared" ref="I307:N307" si="125">I310</f>
        <v>102000</v>
      </c>
      <c r="J307" s="25">
        <f t="shared" si="125"/>
        <v>0</v>
      </c>
      <c r="K307" s="25">
        <f t="shared" si="125"/>
        <v>0</v>
      </c>
      <c r="L307" s="25">
        <f t="shared" si="125"/>
        <v>0</v>
      </c>
      <c r="M307" s="25">
        <f t="shared" si="125"/>
        <v>0</v>
      </c>
      <c r="N307" s="25">
        <f t="shared" si="125"/>
        <v>0</v>
      </c>
      <c r="O307" s="159"/>
      <c r="P307" s="166"/>
      <c r="Q307" s="166"/>
      <c r="R307" s="166"/>
      <c r="S307" s="166"/>
      <c r="T307" s="166"/>
      <c r="U307" s="166"/>
      <c r="V307" s="166"/>
      <c r="W307" s="166"/>
      <c r="X307" s="166"/>
    </row>
    <row r="308" spans="1:24" s="127" customFormat="1" ht="44.25" customHeight="1">
      <c r="A308" s="126"/>
      <c r="B308" s="136" t="s">
        <v>198</v>
      </c>
      <c r="C308" s="139">
        <v>2021</v>
      </c>
      <c r="D308" s="139">
        <v>2026</v>
      </c>
      <c r="E308" s="160" t="s">
        <v>150</v>
      </c>
      <c r="F308" s="125" t="s">
        <v>19</v>
      </c>
      <c r="G308" s="25">
        <f>SUM(H308:N308)</f>
        <v>103030.3</v>
      </c>
      <c r="H308" s="25">
        <f>H309+H310</f>
        <v>0</v>
      </c>
      <c r="I308" s="25">
        <f t="shared" ref="I308:N308" si="126">I309+I310</f>
        <v>103030.3</v>
      </c>
      <c r="J308" s="25">
        <f t="shared" si="126"/>
        <v>0</v>
      </c>
      <c r="K308" s="25">
        <f t="shared" si="126"/>
        <v>0</v>
      </c>
      <c r="L308" s="25">
        <f t="shared" si="126"/>
        <v>0</v>
      </c>
      <c r="M308" s="25">
        <f t="shared" si="126"/>
        <v>0</v>
      </c>
      <c r="N308" s="25">
        <f t="shared" si="126"/>
        <v>0</v>
      </c>
      <c r="O308" s="157" t="s">
        <v>128</v>
      </c>
      <c r="P308" s="166" t="s">
        <v>70</v>
      </c>
      <c r="Q308" s="166">
        <v>100</v>
      </c>
      <c r="R308" s="166" t="s">
        <v>89</v>
      </c>
      <c r="S308" s="166">
        <v>100</v>
      </c>
      <c r="T308" s="139"/>
      <c r="U308" s="139"/>
      <c r="V308" s="139"/>
      <c r="W308" s="139"/>
      <c r="X308" s="139"/>
    </row>
    <row r="309" spans="1:24" s="127" customFormat="1" ht="44.25" customHeight="1">
      <c r="A309" s="126"/>
      <c r="B309" s="137"/>
      <c r="C309" s="140"/>
      <c r="D309" s="140"/>
      <c r="E309" s="161"/>
      <c r="F309" s="125" t="s">
        <v>26</v>
      </c>
      <c r="G309" s="25">
        <f t="shared" ref="G309:G310" si="127">SUM(H309:N309)</f>
        <v>1030.3</v>
      </c>
      <c r="H309" s="25">
        <v>0</v>
      </c>
      <c r="I309" s="25">
        <v>1030.3</v>
      </c>
      <c r="J309" s="26">
        <v>0</v>
      </c>
      <c r="K309" s="25">
        <v>0</v>
      </c>
      <c r="L309" s="25">
        <v>0</v>
      </c>
      <c r="M309" s="25">
        <v>0</v>
      </c>
      <c r="N309" s="25">
        <v>0</v>
      </c>
      <c r="O309" s="158"/>
      <c r="P309" s="166"/>
      <c r="Q309" s="166"/>
      <c r="R309" s="166"/>
      <c r="S309" s="166"/>
      <c r="T309" s="140"/>
      <c r="U309" s="140"/>
      <c r="V309" s="140"/>
      <c r="W309" s="140"/>
      <c r="X309" s="140"/>
    </row>
    <row r="310" spans="1:24" s="127" customFormat="1" ht="44.25" customHeight="1">
      <c r="A310" s="126"/>
      <c r="B310" s="138"/>
      <c r="C310" s="141"/>
      <c r="D310" s="141"/>
      <c r="E310" s="162"/>
      <c r="F310" s="125" t="s">
        <v>27</v>
      </c>
      <c r="G310" s="25">
        <f t="shared" si="127"/>
        <v>102000</v>
      </c>
      <c r="H310" s="25">
        <v>0</v>
      </c>
      <c r="I310" s="25">
        <v>102000</v>
      </c>
      <c r="J310" s="26">
        <v>0</v>
      </c>
      <c r="K310" s="26">
        <v>0</v>
      </c>
      <c r="L310" s="26">
        <v>0</v>
      </c>
      <c r="M310" s="26">
        <v>0</v>
      </c>
      <c r="N310" s="26">
        <v>0</v>
      </c>
      <c r="O310" s="159"/>
      <c r="P310" s="166"/>
      <c r="Q310" s="166"/>
      <c r="R310" s="166"/>
      <c r="S310" s="166"/>
      <c r="T310" s="141"/>
      <c r="U310" s="141"/>
      <c r="V310" s="141"/>
      <c r="W310" s="141"/>
      <c r="X310" s="141"/>
    </row>
    <row r="311" spans="1:24" ht="44.25" customHeight="1">
      <c r="A311" s="21"/>
      <c r="B311" s="136" t="s">
        <v>274</v>
      </c>
      <c r="C311" s="170">
        <v>2021</v>
      </c>
      <c r="D311" s="170">
        <v>2026</v>
      </c>
      <c r="E311" s="160" t="s">
        <v>150</v>
      </c>
      <c r="F311" s="11" t="s">
        <v>19</v>
      </c>
      <c r="G311" s="25">
        <f>SUM(H311:N311)</f>
        <v>2500000</v>
      </c>
      <c r="H311" s="25">
        <f>H312+H313</f>
        <v>0</v>
      </c>
      <c r="I311" s="25">
        <f t="shared" ref="I311:N311" si="128">I312+I313</f>
        <v>0</v>
      </c>
      <c r="J311" s="25">
        <f t="shared" si="128"/>
        <v>0</v>
      </c>
      <c r="K311" s="25">
        <f t="shared" si="128"/>
        <v>2500000</v>
      </c>
      <c r="L311" s="25">
        <f t="shared" si="128"/>
        <v>0</v>
      </c>
      <c r="M311" s="25">
        <f t="shared" si="128"/>
        <v>0</v>
      </c>
      <c r="N311" s="25">
        <f t="shared" si="128"/>
        <v>0</v>
      </c>
      <c r="O311" s="157"/>
      <c r="P311" s="166"/>
      <c r="Q311" s="166"/>
      <c r="R311" s="166"/>
      <c r="S311" s="166"/>
      <c r="T311" s="166"/>
      <c r="U311" s="166"/>
      <c r="V311" s="166"/>
      <c r="W311" s="166"/>
      <c r="X311" s="166"/>
    </row>
    <row r="312" spans="1:24" ht="44.25" customHeight="1">
      <c r="A312" s="21"/>
      <c r="B312" s="137"/>
      <c r="C312" s="170"/>
      <c r="D312" s="170"/>
      <c r="E312" s="161"/>
      <c r="F312" s="11" t="s">
        <v>26</v>
      </c>
      <c r="G312" s="25">
        <f t="shared" ref="G312:G313" si="129">SUM(H312:N312)</f>
        <v>0</v>
      </c>
      <c r="H312" s="25">
        <f>H315</f>
        <v>0</v>
      </c>
      <c r="I312" s="25">
        <f t="shared" ref="I312:N312" si="130">I315</f>
        <v>0</v>
      </c>
      <c r="J312" s="25">
        <f t="shared" si="130"/>
        <v>0</v>
      </c>
      <c r="K312" s="25">
        <f t="shared" si="130"/>
        <v>0</v>
      </c>
      <c r="L312" s="25">
        <f t="shared" si="130"/>
        <v>0</v>
      </c>
      <c r="M312" s="25">
        <f t="shared" si="130"/>
        <v>0</v>
      </c>
      <c r="N312" s="25">
        <f t="shared" si="130"/>
        <v>0</v>
      </c>
      <c r="O312" s="158"/>
      <c r="P312" s="166"/>
      <c r="Q312" s="166"/>
      <c r="R312" s="166"/>
      <c r="S312" s="166"/>
      <c r="T312" s="166"/>
      <c r="U312" s="166"/>
      <c r="V312" s="166"/>
      <c r="W312" s="166"/>
      <c r="X312" s="166"/>
    </row>
    <row r="313" spans="1:24" ht="44.25" customHeight="1">
      <c r="A313" s="21"/>
      <c r="B313" s="138"/>
      <c r="C313" s="170"/>
      <c r="D313" s="170"/>
      <c r="E313" s="162"/>
      <c r="F313" s="11" t="s">
        <v>27</v>
      </c>
      <c r="G313" s="25">
        <f t="shared" si="129"/>
        <v>2500000</v>
      </c>
      <c r="H313" s="25">
        <f>H316</f>
        <v>0</v>
      </c>
      <c r="I313" s="25">
        <f t="shared" ref="I313:N313" si="131">I316</f>
        <v>0</v>
      </c>
      <c r="J313" s="25">
        <f t="shared" si="131"/>
        <v>0</v>
      </c>
      <c r="K313" s="25">
        <f t="shared" si="131"/>
        <v>2500000</v>
      </c>
      <c r="L313" s="25">
        <f t="shared" si="131"/>
        <v>0</v>
      </c>
      <c r="M313" s="25">
        <f t="shared" si="131"/>
        <v>0</v>
      </c>
      <c r="N313" s="25">
        <f t="shared" si="131"/>
        <v>0</v>
      </c>
      <c r="O313" s="159"/>
      <c r="P313" s="166"/>
      <c r="Q313" s="166"/>
      <c r="R313" s="166"/>
      <c r="S313" s="166"/>
      <c r="T313" s="166"/>
      <c r="U313" s="166"/>
      <c r="V313" s="166"/>
      <c r="W313" s="166"/>
      <c r="X313" s="166"/>
    </row>
    <row r="314" spans="1:24" ht="44.25" customHeight="1">
      <c r="A314" s="21"/>
      <c r="B314" s="136" t="s">
        <v>275</v>
      </c>
      <c r="C314" s="139">
        <v>2021</v>
      </c>
      <c r="D314" s="139">
        <v>2026</v>
      </c>
      <c r="E314" s="160" t="s">
        <v>150</v>
      </c>
      <c r="F314" s="11" t="s">
        <v>19</v>
      </c>
      <c r="G314" s="25">
        <f>SUM(H314:N314)</f>
        <v>2500000</v>
      </c>
      <c r="H314" s="25">
        <f>H315+H316</f>
        <v>0</v>
      </c>
      <c r="I314" s="25">
        <f t="shared" ref="I314:N314" si="132">I315+I316</f>
        <v>0</v>
      </c>
      <c r="J314" s="25">
        <f t="shared" si="132"/>
        <v>0</v>
      </c>
      <c r="K314" s="25">
        <f t="shared" si="132"/>
        <v>2500000</v>
      </c>
      <c r="L314" s="25">
        <f t="shared" si="132"/>
        <v>0</v>
      </c>
      <c r="M314" s="25">
        <f t="shared" si="132"/>
        <v>0</v>
      </c>
      <c r="N314" s="25">
        <f t="shared" si="132"/>
        <v>0</v>
      </c>
      <c r="O314" s="157" t="s">
        <v>128</v>
      </c>
      <c r="P314" s="166" t="s">
        <v>70</v>
      </c>
      <c r="Q314" s="166">
        <v>100</v>
      </c>
      <c r="R314" s="166"/>
      <c r="S314" s="166"/>
      <c r="T314" s="139"/>
      <c r="U314" s="139">
        <v>100</v>
      </c>
      <c r="V314" s="139"/>
      <c r="W314" s="139"/>
      <c r="X314" s="139"/>
    </row>
    <row r="315" spans="1:24" ht="44.25" customHeight="1">
      <c r="A315" s="21"/>
      <c r="B315" s="137"/>
      <c r="C315" s="140"/>
      <c r="D315" s="140"/>
      <c r="E315" s="161"/>
      <c r="F315" s="11" t="s">
        <v>26</v>
      </c>
      <c r="G315" s="25">
        <f t="shared" ref="G315:G316" si="133">SUM(H315:N315)</f>
        <v>0</v>
      </c>
      <c r="H315" s="25">
        <v>0</v>
      </c>
      <c r="I315" s="25">
        <v>0</v>
      </c>
      <c r="J315" s="26">
        <v>0</v>
      </c>
      <c r="K315" s="25">
        <v>0</v>
      </c>
      <c r="L315" s="25">
        <v>0</v>
      </c>
      <c r="M315" s="25">
        <v>0</v>
      </c>
      <c r="N315" s="25">
        <v>0</v>
      </c>
      <c r="O315" s="158"/>
      <c r="P315" s="166"/>
      <c r="Q315" s="166"/>
      <c r="R315" s="166"/>
      <c r="S315" s="166"/>
      <c r="T315" s="140"/>
      <c r="U315" s="140"/>
      <c r="V315" s="140"/>
      <c r="W315" s="140"/>
      <c r="X315" s="140"/>
    </row>
    <row r="316" spans="1:24" ht="44.25" customHeight="1">
      <c r="A316" s="21"/>
      <c r="B316" s="138"/>
      <c r="C316" s="141"/>
      <c r="D316" s="141"/>
      <c r="E316" s="162"/>
      <c r="F316" s="11" t="s">
        <v>27</v>
      </c>
      <c r="G316" s="25">
        <f t="shared" si="133"/>
        <v>2500000</v>
      </c>
      <c r="H316" s="25">
        <v>0</v>
      </c>
      <c r="I316" s="25">
        <v>0</v>
      </c>
      <c r="J316" s="26">
        <v>0</v>
      </c>
      <c r="K316" s="26">
        <v>2500000</v>
      </c>
      <c r="L316" s="26">
        <v>0</v>
      </c>
      <c r="M316" s="26">
        <v>0</v>
      </c>
      <c r="N316" s="26">
        <v>0</v>
      </c>
      <c r="O316" s="159"/>
      <c r="P316" s="166"/>
      <c r="Q316" s="166"/>
      <c r="R316" s="166"/>
      <c r="S316" s="166"/>
      <c r="T316" s="141"/>
      <c r="U316" s="141"/>
      <c r="V316" s="141"/>
      <c r="W316" s="141"/>
      <c r="X316" s="141"/>
    </row>
    <row r="317" spans="1:24" ht="44.25" customHeight="1">
      <c r="A317" s="21"/>
      <c r="B317" s="171" t="s">
        <v>42</v>
      </c>
      <c r="C317" s="244"/>
      <c r="D317" s="244"/>
      <c r="E317" s="244"/>
      <c r="F317" s="22" t="s">
        <v>19</v>
      </c>
      <c r="G317" s="65">
        <f>G318+G319</f>
        <v>473430133.74000001</v>
      </c>
      <c r="H317" s="65">
        <f>H318+H319</f>
        <v>74927390.450000003</v>
      </c>
      <c r="I317" s="65">
        <f t="shared" ref="I317:N317" si="134">I318+I319</f>
        <v>90741296.210000008</v>
      </c>
      <c r="J317" s="65">
        <f t="shared" si="134"/>
        <v>78922342.090000004</v>
      </c>
      <c r="K317" s="65">
        <f t="shared" si="134"/>
        <v>83095335.75999999</v>
      </c>
      <c r="L317" s="65">
        <f t="shared" si="134"/>
        <v>49807519.799999997</v>
      </c>
      <c r="M317" s="65">
        <f t="shared" si="134"/>
        <v>52771870.18</v>
      </c>
      <c r="N317" s="65">
        <f t="shared" si="134"/>
        <v>43164379.25</v>
      </c>
      <c r="O317" s="167" t="s">
        <v>18</v>
      </c>
      <c r="P317" s="167" t="s">
        <v>18</v>
      </c>
      <c r="Q317" s="167" t="s">
        <v>18</v>
      </c>
      <c r="R317" s="167" t="s">
        <v>18</v>
      </c>
      <c r="S317" s="167" t="s">
        <v>18</v>
      </c>
      <c r="T317" s="167" t="s">
        <v>18</v>
      </c>
      <c r="U317" s="167" t="s">
        <v>18</v>
      </c>
      <c r="V317" s="167" t="s">
        <v>18</v>
      </c>
      <c r="W317" s="167" t="s">
        <v>18</v>
      </c>
      <c r="X317" s="167" t="s">
        <v>18</v>
      </c>
    </row>
    <row r="318" spans="1:24" ht="44.25" customHeight="1">
      <c r="A318" s="21"/>
      <c r="B318" s="172"/>
      <c r="C318" s="245"/>
      <c r="D318" s="245"/>
      <c r="E318" s="245"/>
      <c r="F318" s="22" t="s">
        <v>26</v>
      </c>
      <c r="G318" s="66">
        <f>SUM(H318:N318)</f>
        <v>371522745.74000001</v>
      </c>
      <c r="H318" s="65">
        <f>H204+H228+H243+H252+H279+H294+H312+H306</f>
        <v>54343877.910000004</v>
      </c>
      <c r="I318" s="65">
        <f t="shared" ref="I318:N318" si="135">I204+I228+I243+I252+I279+I294+I312+I306</f>
        <v>59853303.200000003</v>
      </c>
      <c r="J318" s="65">
        <f t="shared" si="135"/>
        <v>55183949.640000001</v>
      </c>
      <c r="K318" s="65">
        <f t="shared" si="135"/>
        <v>56397845.759999998</v>
      </c>
      <c r="L318" s="65">
        <f t="shared" si="135"/>
        <v>49807519.799999997</v>
      </c>
      <c r="M318" s="65">
        <f t="shared" si="135"/>
        <v>52771870.18</v>
      </c>
      <c r="N318" s="65">
        <f t="shared" si="135"/>
        <v>43164379.25</v>
      </c>
      <c r="O318" s="168"/>
      <c r="P318" s="168"/>
      <c r="Q318" s="168"/>
      <c r="R318" s="168"/>
      <c r="S318" s="168"/>
      <c r="T318" s="168"/>
      <c r="U318" s="168"/>
      <c r="V318" s="168"/>
      <c r="W318" s="168"/>
      <c r="X318" s="168"/>
    </row>
    <row r="319" spans="1:24" ht="44.25" customHeight="1">
      <c r="A319" s="21"/>
      <c r="B319" s="173"/>
      <c r="C319" s="246"/>
      <c r="D319" s="246"/>
      <c r="E319" s="246"/>
      <c r="F319" s="22" t="s">
        <v>27</v>
      </c>
      <c r="G319" s="66">
        <f>SUM(H319:N319)</f>
        <v>101907388</v>
      </c>
      <c r="H319" s="66">
        <f>H205+H229+H244+H253+H280+H295+H313+H307</f>
        <v>20583512.539999999</v>
      </c>
      <c r="I319" s="66">
        <f t="shared" ref="I319:N319" si="136">I205+I229+I244+I253+I280+I295+I313+I307</f>
        <v>30887993.009999998</v>
      </c>
      <c r="J319" s="66">
        <f t="shared" si="136"/>
        <v>23738392.449999999</v>
      </c>
      <c r="K319" s="66">
        <f t="shared" si="136"/>
        <v>26697490</v>
      </c>
      <c r="L319" s="66">
        <f t="shared" si="136"/>
        <v>0</v>
      </c>
      <c r="M319" s="66">
        <f t="shared" si="136"/>
        <v>0</v>
      </c>
      <c r="N319" s="66">
        <f t="shared" si="136"/>
        <v>0</v>
      </c>
      <c r="O319" s="169"/>
      <c r="P319" s="169"/>
      <c r="Q319" s="169"/>
      <c r="R319" s="169"/>
      <c r="S319" s="169"/>
      <c r="T319" s="169"/>
      <c r="U319" s="169"/>
      <c r="V319" s="169"/>
      <c r="W319" s="169"/>
      <c r="X319" s="169"/>
    </row>
    <row r="320" spans="1:24" ht="44.25" customHeight="1">
      <c r="A320" s="21"/>
      <c r="B320" s="42" t="s">
        <v>67</v>
      </c>
      <c r="C320" s="6">
        <v>2020</v>
      </c>
      <c r="D320" s="6">
        <v>2026</v>
      </c>
      <c r="E320" s="6"/>
      <c r="F320" s="6" t="s">
        <v>18</v>
      </c>
      <c r="G320" s="67" t="s">
        <v>18</v>
      </c>
      <c r="H320" s="67" t="s">
        <v>18</v>
      </c>
      <c r="I320" s="67" t="s">
        <v>18</v>
      </c>
      <c r="J320" s="54" t="s">
        <v>18</v>
      </c>
      <c r="K320" s="67" t="s">
        <v>18</v>
      </c>
      <c r="L320" s="67" t="s">
        <v>18</v>
      </c>
      <c r="M320" s="67" t="s">
        <v>18</v>
      </c>
      <c r="N320" s="67" t="s">
        <v>18</v>
      </c>
      <c r="O320" s="6" t="s">
        <v>18</v>
      </c>
      <c r="P320" s="6" t="s">
        <v>18</v>
      </c>
      <c r="Q320" s="6" t="s">
        <v>18</v>
      </c>
      <c r="R320" s="6" t="s">
        <v>18</v>
      </c>
      <c r="S320" s="6" t="s">
        <v>18</v>
      </c>
      <c r="T320" s="6" t="s">
        <v>18</v>
      </c>
      <c r="U320" s="6" t="s">
        <v>18</v>
      </c>
      <c r="V320" s="6" t="s">
        <v>18</v>
      </c>
      <c r="W320" s="6" t="s">
        <v>18</v>
      </c>
      <c r="X320" s="6" t="s">
        <v>18</v>
      </c>
    </row>
    <row r="321" spans="1:24" ht="44.25" customHeight="1">
      <c r="A321" s="21"/>
      <c r="B321" s="42" t="s">
        <v>57</v>
      </c>
      <c r="C321" s="6">
        <v>2020</v>
      </c>
      <c r="D321" s="6">
        <v>2026</v>
      </c>
      <c r="E321" s="6" t="s">
        <v>18</v>
      </c>
      <c r="F321" s="6" t="s">
        <v>18</v>
      </c>
      <c r="G321" s="67" t="s">
        <v>18</v>
      </c>
      <c r="H321" s="67" t="s">
        <v>18</v>
      </c>
      <c r="I321" s="67" t="s">
        <v>18</v>
      </c>
      <c r="J321" s="54" t="s">
        <v>18</v>
      </c>
      <c r="K321" s="67" t="s">
        <v>18</v>
      </c>
      <c r="L321" s="67" t="s">
        <v>18</v>
      </c>
      <c r="M321" s="67" t="s">
        <v>18</v>
      </c>
      <c r="N321" s="67" t="s">
        <v>18</v>
      </c>
      <c r="O321" s="6" t="s">
        <v>18</v>
      </c>
      <c r="P321" s="6" t="s">
        <v>18</v>
      </c>
      <c r="Q321" s="6" t="s">
        <v>18</v>
      </c>
      <c r="R321" s="6" t="s">
        <v>18</v>
      </c>
      <c r="S321" s="6" t="s">
        <v>18</v>
      </c>
      <c r="T321" s="6" t="s">
        <v>18</v>
      </c>
      <c r="U321" s="6" t="s">
        <v>18</v>
      </c>
      <c r="V321" s="6" t="s">
        <v>18</v>
      </c>
      <c r="W321" s="6" t="s">
        <v>18</v>
      </c>
      <c r="X321" s="6" t="s">
        <v>18</v>
      </c>
    </row>
    <row r="322" spans="1:24" ht="73.150000000000006" customHeight="1">
      <c r="A322" s="21"/>
      <c r="B322" s="136" t="s">
        <v>43</v>
      </c>
      <c r="C322" s="139">
        <v>2020</v>
      </c>
      <c r="D322" s="139">
        <v>2026</v>
      </c>
      <c r="E322" s="160" t="s">
        <v>58</v>
      </c>
      <c r="F322" s="11" t="s">
        <v>19</v>
      </c>
      <c r="G322" s="67" t="s">
        <v>18</v>
      </c>
      <c r="H322" s="67" t="s">
        <v>18</v>
      </c>
      <c r="I322" s="67" t="s">
        <v>18</v>
      </c>
      <c r="J322" s="54" t="s">
        <v>18</v>
      </c>
      <c r="K322" s="67" t="s">
        <v>18</v>
      </c>
      <c r="L322" s="67" t="s">
        <v>18</v>
      </c>
      <c r="M322" s="67" t="s">
        <v>18</v>
      </c>
      <c r="N322" s="67" t="s">
        <v>18</v>
      </c>
      <c r="O322" s="139" t="s">
        <v>18</v>
      </c>
      <c r="P322" s="139" t="s">
        <v>18</v>
      </c>
      <c r="Q322" s="139" t="s">
        <v>18</v>
      </c>
      <c r="R322" s="139" t="s">
        <v>18</v>
      </c>
      <c r="S322" s="139" t="s">
        <v>18</v>
      </c>
      <c r="T322" s="139" t="s">
        <v>18</v>
      </c>
      <c r="U322" s="139" t="s">
        <v>18</v>
      </c>
      <c r="V322" s="139" t="s">
        <v>18</v>
      </c>
      <c r="W322" s="139" t="s">
        <v>18</v>
      </c>
      <c r="X322" s="139" t="s">
        <v>18</v>
      </c>
    </row>
    <row r="323" spans="1:24" ht="44.25" customHeight="1">
      <c r="A323" s="21"/>
      <c r="B323" s="137"/>
      <c r="C323" s="140"/>
      <c r="D323" s="140"/>
      <c r="E323" s="161"/>
      <c r="F323" s="11" t="s">
        <v>26</v>
      </c>
      <c r="G323" s="67" t="s">
        <v>18</v>
      </c>
      <c r="H323" s="67" t="s">
        <v>18</v>
      </c>
      <c r="I323" s="67" t="s">
        <v>18</v>
      </c>
      <c r="J323" s="54" t="s">
        <v>18</v>
      </c>
      <c r="K323" s="67" t="s">
        <v>18</v>
      </c>
      <c r="L323" s="67" t="s">
        <v>18</v>
      </c>
      <c r="M323" s="67" t="s">
        <v>18</v>
      </c>
      <c r="N323" s="67" t="s">
        <v>18</v>
      </c>
      <c r="O323" s="140"/>
      <c r="P323" s="140"/>
      <c r="Q323" s="140"/>
      <c r="R323" s="140"/>
      <c r="S323" s="140"/>
      <c r="T323" s="140"/>
      <c r="U323" s="140"/>
      <c r="V323" s="140"/>
      <c r="W323" s="140"/>
      <c r="X323" s="140"/>
    </row>
    <row r="324" spans="1:24" ht="44.25" customHeight="1">
      <c r="A324" s="21"/>
      <c r="B324" s="138"/>
      <c r="C324" s="141"/>
      <c r="D324" s="141"/>
      <c r="E324" s="162"/>
      <c r="F324" s="11" t="s">
        <v>27</v>
      </c>
      <c r="G324" s="67" t="s">
        <v>18</v>
      </c>
      <c r="H324" s="67" t="s">
        <v>18</v>
      </c>
      <c r="I324" s="67" t="s">
        <v>18</v>
      </c>
      <c r="J324" s="54" t="s">
        <v>18</v>
      </c>
      <c r="K324" s="67" t="s">
        <v>18</v>
      </c>
      <c r="L324" s="67" t="s">
        <v>18</v>
      </c>
      <c r="M324" s="67" t="s">
        <v>18</v>
      </c>
      <c r="N324" s="67" t="s">
        <v>18</v>
      </c>
      <c r="O324" s="141"/>
      <c r="P324" s="141"/>
      <c r="Q324" s="141"/>
      <c r="R324" s="141"/>
      <c r="S324" s="141"/>
      <c r="T324" s="141"/>
      <c r="U324" s="141"/>
      <c r="V324" s="141"/>
      <c r="W324" s="141"/>
      <c r="X324" s="141"/>
    </row>
    <row r="325" spans="1:24" ht="18.600000000000001" customHeight="1">
      <c r="A325" s="21"/>
      <c r="B325" s="148" t="s">
        <v>45</v>
      </c>
      <c r="C325" s="139">
        <v>2020</v>
      </c>
      <c r="D325" s="139">
        <v>2026</v>
      </c>
      <c r="E325" s="160" t="s">
        <v>58</v>
      </c>
      <c r="F325" s="11" t="s">
        <v>19</v>
      </c>
      <c r="G325" s="68">
        <f>G326+G327</f>
        <v>133130751.39999999</v>
      </c>
      <c r="H325" s="69">
        <f t="shared" ref="H325:M325" si="137">H326+H327</f>
        <v>19174450.48</v>
      </c>
      <c r="I325" s="68">
        <f t="shared" si="137"/>
        <v>20333024.140000001</v>
      </c>
      <c r="J325" s="69">
        <f>J326+J327</f>
        <v>29031117.629999999</v>
      </c>
      <c r="K325" s="68">
        <f t="shared" si="137"/>
        <v>24770010.990000002</v>
      </c>
      <c r="L325" s="68">
        <f t="shared" si="137"/>
        <v>13537880.529999999</v>
      </c>
      <c r="M325" s="68">
        <f t="shared" si="137"/>
        <v>14372536.74</v>
      </c>
      <c r="N325" s="68">
        <f>N326+N327</f>
        <v>11911730.890000001</v>
      </c>
      <c r="O325" s="139" t="s">
        <v>18</v>
      </c>
      <c r="P325" s="139" t="s">
        <v>18</v>
      </c>
      <c r="Q325" s="139" t="s">
        <v>18</v>
      </c>
      <c r="R325" s="139" t="s">
        <v>18</v>
      </c>
      <c r="S325" s="139" t="s">
        <v>18</v>
      </c>
      <c r="T325" s="139" t="s">
        <v>18</v>
      </c>
      <c r="U325" s="139" t="s">
        <v>18</v>
      </c>
      <c r="V325" s="139" t="s">
        <v>18</v>
      </c>
      <c r="W325" s="139" t="s">
        <v>18</v>
      </c>
      <c r="X325" s="139" t="s">
        <v>18</v>
      </c>
    </row>
    <row r="326" spans="1:24" ht="31.5" customHeight="1">
      <c r="B326" s="149"/>
      <c r="C326" s="140"/>
      <c r="D326" s="140"/>
      <c r="E326" s="161"/>
      <c r="F326" s="11" t="s">
        <v>26</v>
      </c>
      <c r="G326" s="67">
        <f>SUM(H326:N326)</f>
        <v>97441521.149999991</v>
      </c>
      <c r="H326" s="54">
        <f>H329+H332+H335+H338+H341+H344+H347+H350+H353</f>
        <v>13767614.16</v>
      </c>
      <c r="I326" s="54">
        <f t="shared" ref="I326:N326" si="138">I329+I332+I335+I338+I341+I344+I347+I350+I353</f>
        <v>13648374.209999999</v>
      </c>
      <c r="J326" s="54">
        <f t="shared" si="138"/>
        <v>14789365.629999999</v>
      </c>
      <c r="K326" s="54">
        <f t="shared" si="138"/>
        <v>16750714.99</v>
      </c>
      <c r="L326" s="54">
        <f t="shared" si="138"/>
        <v>13061473.529999999</v>
      </c>
      <c r="M326" s="54">
        <f t="shared" si="138"/>
        <v>13896129.74</v>
      </c>
      <c r="N326" s="54">
        <f t="shared" si="138"/>
        <v>11527848.890000001</v>
      </c>
      <c r="O326" s="140"/>
      <c r="P326" s="140"/>
      <c r="Q326" s="140"/>
      <c r="R326" s="140"/>
      <c r="S326" s="140"/>
      <c r="T326" s="140"/>
      <c r="U326" s="140"/>
      <c r="V326" s="140"/>
      <c r="W326" s="140"/>
      <c r="X326" s="140"/>
    </row>
    <row r="327" spans="1:24" ht="46.9" customHeight="1">
      <c r="B327" s="150"/>
      <c r="C327" s="141"/>
      <c r="D327" s="141"/>
      <c r="E327" s="162"/>
      <c r="F327" s="11" t="s">
        <v>27</v>
      </c>
      <c r="G327" s="67">
        <f>SUM(H327:N327)</f>
        <v>35689230.25</v>
      </c>
      <c r="H327" s="26">
        <f>H330+H333+H336+H339+H342+H345+H348+H354+H351</f>
        <v>5406836.3200000003</v>
      </c>
      <c r="I327" s="26">
        <f t="shared" ref="I327:N327" si="139">I330+I333+I336+I339+I342+I345+I348+I354+I351</f>
        <v>6684649.9299999997</v>
      </c>
      <c r="J327" s="26">
        <f t="shared" si="139"/>
        <v>14241752</v>
      </c>
      <c r="K327" s="26">
        <f t="shared" si="139"/>
        <v>8019296</v>
      </c>
      <c r="L327" s="26">
        <f t="shared" si="139"/>
        <v>476407</v>
      </c>
      <c r="M327" s="26">
        <f t="shared" si="139"/>
        <v>476407</v>
      </c>
      <c r="N327" s="26">
        <f t="shared" si="139"/>
        <v>383882</v>
      </c>
      <c r="O327" s="141"/>
      <c r="P327" s="141"/>
      <c r="Q327" s="141"/>
      <c r="R327" s="141"/>
      <c r="S327" s="141"/>
      <c r="T327" s="141"/>
      <c r="U327" s="141"/>
      <c r="V327" s="141"/>
      <c r="W327" s="141"/>
      <c r="X327" s="141"/>
    </row>
    <row r="328" spans="1:24" ht="21" customHeight="1">
      <c r="B328" s="136" t="s">
        <v>106</v>
      </c>
      <c r="C328" s="139">
        <v>2020</v>
      </c>
      <c r="D328" s="139">
        <v>2026</v>
      </c>
      <c r="E328" s="160" t="s">
        <v>212</v>
      </c>
      <c r="F328" s="11" t="s">
        <v>19</v>
      </c>
      <c r="G328" s="25">
        <f t="shared" ref="G328:M328" si="140">G329+G330</f>
        <v>75899996.569999993</v>
      </c>
      <c r="H328" s="26">
        <f t="shared" si="140"/>
        <v>11306606.66</v>
      </c>
      <c r="I328" s="25">
        <f t="shared" si="140"/>
        <v>10655551.92</v>
      </c>
      <c r="J328" s="26">
        <f>J329+J330</f>
        <v>11321555.42</v>
      </c>
      <c r="K328" s="25">
        <f t="shared" si="140"/>
        <v>13082328.41</v>
      </c>
      <c r="L328" s="25">
        <f t="shared" si="140"/>
        <v>9861473.5299999993</v>
      </c>
      <c r="M328" s="25">
        <f t="shared" si="140"/>
        <v>10614129.74</v>
      </c>
      <c r="N328" s="25">
        <f>N329+N330</f>
        <v>9058350.8900000006</v>
      </c>
      <c r="O328" s="247" t="s">
        <v>79</v>
      </c>
      <c r="P328" s="139" t="s">
        <v>80</v>
      </c>
      <c r="Q328" s="268">
        <f>SUM(R328:X330)</f>
        <v>19357</v>
      </c>
      <c r="R328" s="268">
        <v>2591</v>
      </c>
      <c r="S328" s="268">
        <v>2651</v>
      </c>
      <c r="T328" s="268">
        <v>2711</v>
      </c>
      <c r="U328" s="268">
        <v>2761</v>
      </c>
      <c r="V328" s="268">
        <v>2821</v>
      </c>
      <c r="W328" s="268">
        <v>2881</v>
      </c>
      <c r="X328" s="268">
        <v>2941</v>
      </c>
    </row>
    <row r="329" spans="1:24" ht="40.15" customHeight="1">
      <c r="B329" s="137"/>
      <c r="C329" s="140"/>
      <c r="D329" s="140"/>
      <c r="E329" s="161"/>
      <c r="F329" s="11" t="s">
        <v>26</v>
      </c>
      <c r="G329" s="25">
        <f>SUM(H329:N329)</f>
        <v>75899996.569999993</v>
      </c>
      <c r="H329" s="26">
        <v>11306606.66</v>
      </c>
      <c r="I329" s="25">
        <v>10655551.92</v>
      </c>
      <c r="J329" s="26">
        <v>11321555.42</v>
      </c>
      <c r="K329" s="25">
        <v>13082328.41</v>
      </c>
      <c r="L329" s="25">
        <v>9861473.5299999993</v>
      </c>
      <c r="M329" s="25">
        <v>10614129.74</v>
      </c>
      <c r="N329" s="25">
        <v>9058350.8900000006</v>
      </c>
      <c r="O329" s="248"/>
      <c r="P329" s="140"/>
      <c r="Q329" s="269"/>
      <c r="R329" s="269"/>
      <c r="S329" s="269"/>
      <c r="T329" s="269"/>
      <c r="U329" s="269"/>
      <c r="V329" s="269"/>
      <c r="W329" s="269"/>
      <c r="X329" s="269"/>
    </row>
    <row r="330" spans="1:24" ht="42" customHeight="1">
      <c r="B330" s="138"/>
      <c r="C330" s="141"/>
      <c r="D330" s="141"/>
      <c r="E330" s="162"/>
      <c r="F330" s="11" t="s">
        <v>27</v>
      </c>
      <c r="G330" s="25">
        <f>SUM(H330:N330)</f>
        <v>0</v>
      </c>
      <c r="H330" s="26">
        <v>0</v>
      </c>
      <c r="I330" s="25">
        <v>0</v>
      </c>
      <c r="J330" s="26">
        <v>0</v>
      </c>
      <c r="K330" s="25">
        <v>0</v>
      </c>
      <c r="L330" s="25">
        <v>0</v>
      </c>
      <c r="M330" s="25">
        <v>0</v>
      </c>
      <c r="N330" s="25">
        <v>0</v>
      </c>
      <c r="O330" s="249"/>
      <c r="P330" s="141"/>
      <c r="Q330" s="270"/>
      <c r="R330" s="270"/>
      <c r="S330" s="270"/>
      <c r="T330" s="270"/>
      <c r="U330" s="270"/>
      <c r="V330" s="270"/>
      <c r="W330" s="270"/>
      <c r="X330" s="270"/>
    </row>
    <row r="331" spans="1:24" ht="31.15" customHeight="1">
      <c r="A331" s="160"/>
      <c r="B331" s="136" t="s">
        <v>1</v>
      </c>
      <c r="C331" s="139">
        <v>2020</v>
      </c>
      <c r="D331" s="139">
        <v>2026</v>
      </c>
      <c r="E331" s="160" t="s">
        <v>213</v>
      </c>
      <c r="F331" s="11" t="s">
        <v>19</v>
      </c>
      <c r="G331" s="25">
        <f t="shared" ref="G331:M331" si="141">G332+G333</f>
        <v>668768</v>
      </c>
      <c r="H331" s="26">
        <f t="shared" si="141"/>
        <v>0</v>
      </c>
      <c r="I331" s="25">
        <f t="shared" si="141"/>
        <v>206188</v>
      </c>
      <c r="J331" s="26">
        <f t="shared" si="141"/>
        <v>193903</v>
      </c>
      <c r="K331" s="25">
        <f t="shared" si="141"/>
        <v>268677</v>
      </c>
      <c r="L331" s="25">
        <f t="shared" si="141"/>
        <v>0</v>
      </c>
      <c r="M331" s="25">
        <f t="shared" si="141"/>
        <v>0</v>
      </c>
      <c r="N331" s="25">
        <f>N332+N333</f>
        <v>0</v>
      </c>
      <c r="O331" s="139" t="s">
        <v>128</v>
      </c>
      <c r="P331" s="139" t="s">
        <v>70</v>
      </c>
      <c r="Q331" s="139">
        <v>100</v>
      </c>
      <c r="R331" s="139">
        <v>0</v>
      </c>
      <c r="S331" s="139">
        <v>100</v>
      </c>
      <c r="T331" s="139">
        <v>100</v>
      </c>
      <c r="U331" s="139">
        <v>100</v>
      </c>
      <c r="V331" s="139">
        <v>0</v>
      </c>
      <c r="W331" s="139">
        <v>0</v>
      </c>
      <c r="X331" s="139">
        <v>0</v>
      </c>
    </row>
    <row r="332" spans="1:24" ht="64.150000000000006" customHeight="1">
      <c r="A332" s="161"/>
      <c r="B332" s="137"/>
      <c r="C332" s="140"/>
      <c r="D332" s="140"/>
      <c r="E332" s="161"/>
      <c r="F332" s="11" t="s">
        <v>26</v>
      </c>
      <c r="G332" s="25">
        <f>SUM(H332:N332)</f>
        <v>668768</v>
      </c>
      <c r="H332" s="26">
        <v>0</v>
      </c>
      <c r="I332" s="25">
        <v>206188</v>
      </c>
      <c r="J332" s="26">
        <v>193903</v>
      </c>
      <c r="K332" s="25">
        <v>268677</v>
      </c>
      <c r="L332" s="25">
        <v>0</v>
      </c>
      <c r="M332" s="25">
        <v>0</v>
      </c>
      <c r="N332" s="25">
        <v>0</v>
      </c>
      <c r="O332" s="140"/>
      <c r="P332" s="140"/>
      <c r="Q332" s="140"/>
      <c r="R332" s="140"/>
      <c r="S332" s="140"/>
      <c r="T332" s="140"/>
      <c r="U332" s="140"/>
      <c r="V332" s="140"/>
      <c r="W332" s="140"/>
      <c r="X332" s="140"/>
    </row>
    <row r="333" spans="1:24" ht="70.900000000000006" customHeight="1">
      <c r="A333" s="162"/>
      <c r="B333" s="138"/>
      <c r="C333" s="141"/>
      <c r="D333" s="141"/>
      <c r="E333" s="162"/>
      <c r="F333" s="11" t="s">
        <v>27</v>
      </c>
      <c r="G333" s="25">
        <f>SUM(H333:N333)</f>
        <v>0</v>
      </c>
      <c r="H333" s="26">
        <v>0</v>
      </c>
      <c r="I333" s="25">
        <v>0</v>
      </c>
      <c r="J333" s="26">
        <v>0</v>
      </c>
      <c r="K333" s="25">
        <v>0</v>
      </c>
      <c r="L333" s="25">
        <v>0</v>
      </c>
      <c r="M333" s="25">
        <v>0</v>
      </c>
      <c r="N333" s="25">
        <v>0</v>
      </c>
      <c r="O333" s="141"/>
      <c r="P333" s="141"/>
      <c r="Q333" s="141"/>
      <c r="R333" s="141"/>
      <c r="S333" s="141"/>
      <c r="T333" s="141"/>
      <c r="U333" s="141"/>
      <c r="V333" s="141"/>
      <c r="W333" s="141"/>
      <c r="X333" s="141"/>
    </row>
    <row r="334" spans="1:24" ht="15.75" customHeight="1">
      <c r="A334" s="160"/>
      <c r="B334" s="136" t="s">
        <v>2</v>
      </c>
      <c r="C334" s="139">
        <v>2020</v>
      </c>
      <c r="D334" s="139">
        <v>2026</v>
      </c>
      <c r="E334" s="160" t="s">
        <v>58</v>
      </c>
      <c r="F334" s="11" t="s">
        <v>19</v>
      </c>
      <c r="G334" s="25">
        <f t="shared" ref="G334:M334" si="142">G335+G336</f>
        <v>339280.12</v>
      </c>
      <c r="H334" s="26">
        <f t="shared" si="142"/>
        <v>67763.259999999995</v>
      </c>
      <c r="I334" s="25">
        <f t="shared" si="142"/>
        <v>85496</v>
      </c>
      <c r="J334" s="26">
        <f t="shared" si="142"/>
        <v>71020.86</v>
      </c>
      <c r="K334" s="25">
        <f t="shared" si="142"/>
        <v>103000</v>
      </c>
      <c r="L334" s="25">
        <f t="shared" si="142"/>
        <v>0</v>
      </c>
      <c r="M334" s="25">
        <f t="shared" si="142"/>
        <v>12000</v>
      </c>
      <c r="N334" s="25">
        <f>N335+N336</f>
        <v>0</v>
      </c>
      <c r="O334" s="139" t="s">
        <v>81</v>
      </c>
      <c r="P334" s="139" t="s">
        <v>70</v>
      </c>
      <c r="Q334" s="139">
        <v>100</v>
      </c>
      <c r="R334" s="139">
        <v>100</v>
      </c>
      <c r="S334" s="139">
        <v>100</v>
      </c>
      <c r="T334" s="139">
        <v>100</v>
      </c>
      <c r="U334" s="139">
        <v>100</v>
      </c>
      <c r="V334" s="139">
        <v>100</v>
      </c>
      <c r="W334" s="139">
        <v>100</v>
      </c>
      <c r="X334" s="139">
        <v>100</v>
      </c>
    </row>
    <row r="335" spans="1:24" ht="64.150000000000006" customHeight="1">
      <c r="A335" s="161"/>
      <c r="B335" s="137"/>
      <c r="C335" s="140"/>
      <c r="D335" s="140"/>
      <c r="E335" s="161"/>
      <c r="F335" s="11" t="s">
        <v>26</v>
      </c>
      <c r="G335" s="25">
        <f>SUM(H335:N335)</f>
        <v>339280.12</v>
      </c>
      <c r="H335" s="26">
        <v>67763.259999999995</v>
      </c>
      <c r="I335" s="25">
        <v>85496</v>
      </c>
      <c r="J335" s="26">
        <v>71020.86</v>
      </c>
      <c r="K335" s="25">
        <v>103000</v>
      </c>
      <c r="L335" s="25">
        <v>0</v>
      </c>
      <c r="M335" s="25">
        <v>12000</v>
      </c>
      <c r="N335" s="25">
        <v>0</v>
      </c>
      <c r="O335" s="140"/>
      <c r="P335" s="140"/>
      <c r="Q335" s="140"/>
      <c r="R335" s="140"/>
      <c r="S335" s="140"/>
      <c r="T335" s="140"/>
      <c r="U335" s="140"/>
      <c r="V335" s="140"/>
      <c r="W335" s="140"/>
      <c r="X335" s="140"/>
    </row>
    <row r="336" spans="1:24" ht="73.900000000000006" customHeight="1">
      <c r="A336" s="162"/>
      <c r="B336" s="138"/>
      <c r="C336" s="141"/>
      <c r="D336" s="141"/>
      <c r="E336" s="162"/>
      <c r="F336" s="11" t="s">
        <v>27</v>
      </c>
      <c r="G336" s="25">
        <f>SUM(H336:N336)</f>
        <v>0</v>
      </c>
      <c r="H336" s="70">
        <v>0</v>
      </c>
      <c r="I336" s="71">
        <v>0</v>
      </c>
      <c r="J336" s="70">
        <v>0</v>
      </c>
      <c r="K336" s="71">
        <v>0</v>
      </c>
      <c r="L336" s="71">
        <v>0</v>
      </c>
      <c r="M336" s="71">
        <v>0</v>
      </c>
      <c r="N336" s="71">
        <v>0</v>
      </c>
      <c r="O336" s="141"/>
      <c r="P336" s="141"/>
      <c r="Q336" s="141"/>
      <c r="R336" s="141"/>
      <c r="S336" s="141"/>
      <c r="T336" s="141"/>
      <c r="U336" s="141"/>
      <c r="V336" s="141"/>
      <c r="W336" s="141"/>
      <c r="X336" s="141"/>
    </row>
    <row r="337" spans="1:24" ht="15.75" customHeight="1">
      <c r="A337" s="160"/>
      <c r="B337" s="136" t="s">
        <v>48</v>
      </c>
      <c r="C337" s="139">
        <v>2020</v>
      </c>
      <c r="D337" s="139">
        <v>2026</v>
      </c>
      <c r="E337" s="160" t="s">
        <v>44</v>
      </c>
      <c r="F337" s="11" t="s">
        <v>19</v>
      </c>
      <c r="G337" s="25">
        <f>G338+G339</f>
        <v>19983662.960000001</v>
      </c>
      <c r="H337" s="26">
        <f>H338+H339</f>
        <v>2336618.33</v>
      </c>
      <c r="I337" s="26">
        <f t="shared" ref="I337:N337" si="143">I338+I339</f>
        <v>2630589.6</v>
      </c>
      <c r="J337" s="26">
        <f t="shared" si="143"/>
        <v>3063957.03</v>
      </c>
      <c r="K337" s="26">
        <f t="shared" si="143"/>
        <v>3200000</v>
      </c>
      <c r="L337" s="26">
        <f t="shared" si="143"/>
        <v>3200000</v>
      </c>
      <c r="M337" s="26">
        <f t="shared" si="143"/>
        <v>3200000</v>
      </c>
      <c r="N337" s="26">
        <f t="shared" si="143"/>
        <v>2352498</v>
      </c>
      <c r="O337" s="139" t="s">
        <v>129</v>
      </c>
      <c r="P337" s="139" t="s">
        <v>82</v>
      </c>
      <c r="Q337" s="139">
        <v>6</v>
      </c>
      <c r="R337" s="139">
        <v>1</v>
      </c>
      <c r="S337" s="139">
        <v>1</v>
      </c>
      <c r="T337" s="139">
        <v>1</v>
      </c>
      <c r="U337" s="139">
        <v>1</v>
      </c>
      <c r="V337" s="139">
        <v>1</v>
      </c>
      <c r="W337" s="139">
        <v>1</v>
      </c>
      <c r="X337" s="139">
        <v>1</v>
      </c>
    </row>
    <row r="338" spans="1:24" ht="45" customHeight="1">
      <c r="A338" s="161"/>
      <c r="B338" s="137"/>
      <c r="C338" s="140"/>
      <c r="D338" s="140"/>
      <c r="E338" s="161"/>
      <c r="F338" s="11" t="s">
        <v>26</v>
      </c>
      <c r="G338" s="25">
        <f>SUM(H338:N338)</f>
        <v>19983662.960000001</v>
      </c>
      <c r="H338" s="26">
        <v>2336618.33</v>
      </c>
      <c r="I338" s="25">
        <v>2630589.6</v>
      </c>
      <c r="J338" s="26">
        <v>3063957.03</v>
      </c>
      <c r="K338" s="25">
        <v>3200000</v>
      </c>
      <c r="L338" s="25">
        <v>3200000</v>
      </c>
      <c r="M338" s="25">
        <v>3200000</v>
      </c>
      <c r="N338" s="26">
        <v>2352498</v>
      </c>
      <c r="O338" s="140"/>
      <c r="P338" s="140"/>
      <c r="Q338" s="140"/>
      <c r="R338" s="140"/>
      <c r="S338" s="140"/>
      <c r="T338" s="140"/>
      <c r="U338" s="140"/>
      <c r="V338" s="140"/>
      <c r="W338" s="140"/>
      <c r="X338" s="140"/>
    </row>
    <row r="339" spans="1:24" ht="43.5" customHeight="1">
      <c r="A339" s="162"/>
      <c r="B339" s="137"/>
      <c r="C339" s="140"/>
      <c r="D339" s="140"/>
      <c r="E339" s="161"/>
      <c r="F339" s="11" t="s">
        <v>27</v>
      </c>
      <c r="G339" s="25">
        <f>SUM(H339:N339)</f>
        <v>0</v>
      </c>
      <c r="H339" s="70">
        <v>0</v>
      </c>
      <c r="I339" s="71">
        <v>0</v>
      </c>
      <c r="J339" s="70">
        <v>0</v>
      </c>
      <c r="K339" s="71">
        <v>0</v>
      </c>
      <c r="L339" s="71">
        <v>0</v>
      </c>
      <c r="M339" s="71">
        <v>0</v>
      </c>
      <c r="N339" s="71">
        <v>0</v>
      </c>
      <c r="O339" s="140"/>
      <c r="P339" s="140"/>
      <c r="Q339" s="140"/>
      <c r="R339" s="140"/>
      <c r="S339" s="140"/>
      <c r="T339" s="140"/>
      <c r="U339" s="140"/>
      <c r="V339" s="140"/>
      <c r="W339" s="140"/>
      <c r="X339" s="140"/>
    </row>
    <row r="340" spans="1:24" ht="15.75" customHeight="1">
      <c r="A340" s="160"/>
      <c r="B340" s="136" t="s">
        <v>101</v>
      </c>
      <c r="C340" s="139">
        <v>2020</v>
      </c>
      <c r="D340" s="139">
        <v>2026</v>
      </c>
      <c r="E340" s="160" t="s">
        <v>249</v>
      </c>
      <c r="F340" s="11" t="s">
        <v>19</v>
      </c>
      <c r="G340" s="25">
        <f t="shared" ref="G340:M340" si="144">G341+G342</f>
        <v>3149713</v>
      </c>
      <c r="H340" s="26">
        <f t="shared" si="144"/>
        <v>383882</v>
      </c>
      <c r="I340" s="25">
        <f t="shared" si="144"/>
        <v>417337</v>
      </c>
      <c r="J340" s="26">
        <f t="shared" si="144"/>
        <v>487750</v>
      </c>
      <c r="K340" s="25">
        <f t="shared" si="144"/>
        <v>524048</v>
      </c>
      <c r="L340" s="25">
        <f t="shared" si="144"/>
        <v>476407</v>
      </c>
      <c r="M340" s="25">
        <f t="shared" si="144"/>
        <v>476407</v>
      </c>
      <c r="N340" s="25">
        <f>N341+N342</f>
        <v>383882</v>
      </c>
      <c r="O340" s="157" t="s">
        <v>102</v>
      </c>
      <c r="P340" s="139" t="s">
        <v>70</v>
      </c>
      <c r="Q340" s="139">
        <v>100</v>
      </c>
      <c r="R340" s="139">
        <v>100</v>
      </c>
      <c r="S340" s="139">
        <v>100</v>
      </c>
      <c r="T340" s="139">
        <v>100</v>
      </c>
      <c r="U340" s="139">
        <v>100</v>
      </c>
      <c r="V340" s="139">
        <v>100</v>
      </c>
      <c r="W340" s="139">
        <v>100</v>
      </c>
      <c r="X340" s="139">
        <v>100</v>
      </c>
    </row>
    <row r="341" spans="1:24" ht="43.9" customHeight="1">
      <c r="A341" s="161"/>
      <c r="B341" s="137"/>
      <c r="C341" s="140"/>
      <c r="D341" s="140"/>
      <c r="E341" s="161"/>
      <c r="F341" s="11" t="s">
        <v>26</v>
      </c>
      <c r="G341" s="25">
        <f>SUM(H341:N341)</f>
        <v>0</v>
      </c>
      <c r="H341" s="70"/>
      <c r="I341" s="71">
        <v>0</v>
      </c>
      <c r="J341" s="70">
        <v>0</v>
      </c>
      <c r="K341" s="71">
        <v>0</v>
      </c>
      <c r="L341" s="71">
        <v>0</v>
      </c>
      <c r="M341" s="71">
        <v>0</v>
      </c>
      <c r="N341" s="71">
        <v>0</v>
      </c>
      <c r="O341" s="158"/>
      <c r="P341" s="140"/>
      <c r="Q341" s="140"/>
      <c r="R341" s="140"/>
      <c r="S341" s="140"/>
      <c r="T341" s="140"/>
      <c r="U341" s="140"/>
      <c r="V341" s="140"/>
      <c r="W341" s="140"/>
      <c r="X341" s="140"/>
    </row>
    <row r="342" spans="1:24" ht="33.6" customHeight="1">
      <c r="A342" s="162"/>
      <c r="B342" s="138"/>
      <c r="C342" s="141"/>
      <c r="D342" s="141"/>
      <c r="E342" s="162"/>
      <c r="F342" s="11" t="s">
        <v>27</v>
      </c>
      <c r="G342" s="25">
        <f>SUM(H342:N342)</f>
        <v>3149713</v>
      </c>
      <c r="H342" s="72">
        <v>383882</v>
      </c>
      <c r="I342" s="25">
        <v>417337</v>
      </c>
      <c r="J342" s="72">
        <v>487750</v>
      </c>
      <c r="K342" s="25">
        <v>524048</v>
      </c>
      <c r="L342" s="25">
        <v>476407</v>
      </c>
      <c r="M342" s="25">
        <v>476407</v>
      </c>
      <c r="N342" s="72">
        <v>383882</v>
      </c>
      <c r="O342" s="159"/>
      <c r="P342" s="141"/>
      <c r="Q342" s="141"/>
      <c r="R342" s="141"/>
      <c r="S342" s="141"/>
      <c r="T342" s="141"/>
      <c r="U342" s="141"/>
      <c r="V342" s="141"/>
      <c r="W342" s="141"/>
      <c r="X342" s="141"/>
    </row>
    <row r="343" spans="1:24" ht="25.9" customHeight="1">
      <c r="A343" s="161"/>
      <c r="B343" s="136" t="s">
        <v>168</v>
      </c>
      <c r="C343" s="139">
        <v>2020</v>
      </c>
      <c r="D343" s="139">
        <v>2026</v>
      </c>
      <c r="E343" s="160" t="s">
        <v>25</v>
      </c>
      <c r="F343" s="11" t="s">
        <v>19</v>
      </c>
      <c r="G343" s="25">
        <f t="shared" ref="G343:M343" si="145">G344+G345</f>
        <v>16609194.560000001</v>
      </c>
      <c r="H343" s="26">
        <f t="shared" si="145"/>
        <v>477349.91</v>
      </c>
      <c r="I343" s="26">
        <f t="shared" si="145"/>
        <v>5648925.4500000002</v>
      </c>
      <c r="J343" s="26">
        <f>J344+J345</f>
        <v>5755264.6500000004</v>
      </c>
      <c r="K343" s="26">
        <f t="shared" si="145"/>
        <v>4540654.55</v>
      </c>
      <c r="L343" s="26">
        <f t="shared" si="145"/>
        <v>0</v>
      </c>
      <c r="M343" s="26">
        <f t="shared" si="145"/>
        <v>70000</v>
      </c>
      <c r="N343" s="26">
        <f>N344+N345</f>
        <v>117000</v>
      </c>
      <c r="O343" s="200" t="s">
        <v>169</v>
      </c>
      <c r="P343" s="170" t="s">
        <v>80</v>
      </c>
      <c r="Q343" s="170">
        <v>3800</v>
      </c>
      <c r="R343" s="170">
        <v>1290</v>
      </c>
      <c r="S343" s="170"/>
      <c r="T343" s="170"/>
      <c r="U343" s="170"/>
      <c r="V343" s="170"/>
      <c r="W343" s="170"/>
      <c r="X343" s="170"/>
    </row>
    <row r="344" spans="1:24" ht="40.15" customHeight="1">
      <c r="A344" s="162"/>
      <c r="B344" s="137"/>
      <c r="C344" s="140"/>
      <c r="D344" s="140"/>
      <c r="E344" s="161"/>
      <c r="F344" s="11" t="s">
        <v>26</v>
      </c>
      <c r="G344" s="25">
        <f>SUM(H344:N344)</f>
        <v>365618.19</v>
      </c>
      <c r="H344" s="70">
        <v>11170.91</v>
      </c>
      <c r="I344" s="71">
        <v>64488.08</v>
      </c>
      <c r="J344" s="70">
        <v>57552.65</v>
      </c>
      <c r="K344" s="71">
        <v>45406.55</v>
      </c>
      <c r="L344" s="70">
        <v>0</v>
      </c>
      <c r="M344" s="71">
        <v>70000</v>
      </c>
      <c r="N344" s="70">
        <v>117000</v>
      </c>
      <c r="O344" s="201"/>
      <c r="P344" s="170"/>
      <c r="Q344" s="170"/>
      <c r="R344" s="170"/>
      <c r="S344" s="170"/>
      <c r="T344" s="170"/>
      <c r="U344" s="170"/>
      <c r="V344" s="170"/>
      <c r="W344" s="170"/>
      <c r="X344" s="170"/>
    </row>
    <row r="345" spans="1:24" ht="61.15" customHeight="1">
      <c r="A345" s="160"/>
      <c r="B345" s="138"/>
      <c r="C345" s="141"/>
      <c r="D345" s="141"/>
      <c r="E345" s="162"/>
      <c r="F345" s="11" t="s">
        <v>27</v>
      </c>
      <c r="G345" s="25">
        <f>SUM(H345:N345)</f>
        <v>16243576.370000001</v>
      </c>
      <c r="H345" s="72">
        <v>466179</v>
      </c>
      <c r="I345" s="25">
        <v>5584437.3700000001</v>
      </c>
      <c r="J345" s="26">
        <v>5697712</v>
      </c>
      <c r="K345" s="25">
        <v>4495248</v>
      </c>
      <c r="L345" s="25">
        <v>0</v>
      </c>
      <c r="M345" s="25">
        <v>0</v>
      </c>
      <c r="N345" s="25">
        <v>0</v>
      </c>
      <c r="O345" s="23" t="s">
        <v>248</v>
      </c>
      <c r="P345" s="92" t="s">
        <v>70</v>
      </c>
      <c r="Q345" s="92"/>
      <c r="R345" s="92"/>
      <c r="S345" s="92">
        <v>0.47</v>
      </c>
      <c r="T345" s="92">
        <v>0.42</v>
      </c>
      <c r="U345" s="6">
        <v>0.44</v>
      </c>
      <c r="V345" s="6"/>
      <c r="W345" s="6"/>
      <c r="X345" s="6"/>
    </row>
    <row r="346" spans="1:24" ht="94.15" customHeight="1">
      <c r="A346" s="161"/>
      <c r="B346" s="136" t="s">
        <v>153</v>
      </c>
      <c r="C346" s="139">
        <v>2020</v>
      </c>
      <c r="D346" s="139">
        <v>2026</v>
      </c>
      <c r="E346" s="160" t="s">
        <v>25</v>
      </c>
      <c r="F346" s="11" t="s">
        <v>19</v>
      </c>
      <c r="G346" s="25">
        <f>G347+G348</f>
        <v>14269990.359999999</v>
      </c>
      <c r="H346" s="26">
        <f>H347+H348</f>
        <v>4545455</v>
      </c>
      <c r="I346" s="26">
        <f t="shared" ref="I346:N346" si="146">I347+I348</f>
        <v>606060.61</v>
      </c>
      <c r="J346" s="26">
        <f t="shared" si="146"/>
        <v>6088171.7199999997</v>
      </c>
      <c r="K346" s="26">
        <f t="shared" si="146"/>
        <v>3030303.03</v>
      </c>
      <c r="L346" s="26">
        <f t="shared" si="146"/>
        <v>0</v>
      </c>
      <c r="M346" s="26">
        <f t="shared" si="146"/>
        <v>0</v>
      </c>
      <c r="N346" s="26">
        <f t="shared" si="146"/>
        <v>0</v>
      </c>
      <c r="O346" s="275" t="s">
        <v>154</v>
      </c>
      <c r="P346" s="170" t="s">
        <v>138</v>
      </c>
      <c r="Q346" s="170">
        <v>1</v>
      </c>
      <c r="R346" s="170">
        <v>1</v>
      </c>
      <c r="S346" s="170">
        <v>1</v>
      </c>
      <c r="T346" s="170">
        <v>1</v>
      </c>
      <c r="U346" s="170">
        <v>1</v>
      </c>
      <c r="V346" s="170"/>
      <c r="W346" s="170"/>
      <c r="X346" s="170"/>
    </row>
    <row r="347" spans="1:24" ht="31.5" customHeight="1">
      <c r="A347" s="161"/>
      <c r="B347" s="137"/>
      <c r="C347" s="140"/>
      <c r="D347" s="140"/>
      <c r="E347" s="161"/>
      <c r="F347" s="11" t="s">
        <v>26</v>
      </c>
      <c r="G347" s="25">
        <f>SUM(H347:N347)</f>
        <v>142700.35999999999</v>
      </c>
      <c r="H347" s="70">
        <v>45455</v>
      </c>
      <c r="I347" s="25">
        <v>6060.61</v>
      </c>
      <c r="J347" s="26">
        <v>60881.72</v>
      </c>
      <c r="K347" s="25">
        <v>30303.03</v>
      </c>
      <c r="L347" s="25"/>
      <c r="M347" s="25"/>
      <c r="N347" s="25"/>
      <c r="O347" s="275"/>
      <c r="P347" s="170"/>
      <c r="Q347" s="170"/>
      <c r="R347" s="170"/>
      <c r="S347" s="170"/>
      <c r="T347" s="170"/>
      <c r="U347" s="170"/>
      <c r="V347" s="170"/>
      <c r="W347" s="170"/>
      <c r="X347" s="170"/>
    </row>
    <row r="348" spans="1:24" ht="213" customHeight="1">
      <c r="A348" s="162"/>
      <c r="B348" s="138"/>
      <c r="C348" s="141"/>
      <c r="D348" s="141"/>
      <c r="E348" s="162"/>
      <c r="F348" s="11" t="s">
        <v>27</v>
      </c>
      <c r="G348" s="73">
        <f>SUM(H348:N348)</f>
        <v>14127290</v>
      </c>
      <c r="H348" s="72">
        <v>4500000</v>
      </c>
      <c r="I348" s="25">
        <v>600000</v>
      </c>
      <c r="J348" s="26">
        <v>6027290</v>
      </c>
      <c r="K348" s="25">
        <v>3000000</v>
      </c>
      <c r="L348" s="25"/>
      <c r="M348" s="25"/>
      <c r="N348" s="25"/>
      <c r="O348" s="24" t="s">
        <v>193</v>
      </c>
      <c r="P348" s="6" t="s">
        <v>70</v>
      </c>
      <c r="Q348" s="6"/>
      <c r="R348" s="6"/>
      <c r="S348" s="6">
        <v>100</v>
      </c>
      <c r="T348" s="6">
        <v>100</v>
      </c>
      <c r="U348" s="6">
        <v>100</v>
      </c>
      <c r="V348" s="6"/>
      <c r="W348" s="6"/>
      <c r="X348" s="6"/>
    </row>
    <row r="349" spans="1:24" ht="31.15" customHeight="1">
      <c r="A349" s="160"/>
      <c r="B349" s="136" t="s">
        <v>186</v>
      </c>
      <c r="C349" s="139">
        <v>2020</v>
      </c>
      <c r="D349" s="139">
        <v>2026</v>
      </c>
      <c r="E349" s="160" t="s">
        <v>25</v>
      </c>
      <c r="F349" s="82" t="s">
        <v>19</v>
      </c>
      <c r="G349" s="25">
        <f t="shared" ref="G349:N349" si="147">G350+G351</f>
        <v>139650.88</v>
      </c>
      <c r="H349" s="26">
        <f t="shared" si="147"/>
        <v>56775.32</v>
      </c>
      <c r="I349" s="26">
        <f t="shared" si="147"/>
        <v>82875.56</v>
      </c>
      <c r="J349" s="26">
        <f t="shared" si="147"/>
        <v>0</v>
      </c>
      <c r="K349" s="26">
        <f t="shared" si="147"/>
        <v>0</v>
      </c>
      <c r="L349" s="26">
        <f t="shared" si="147"/>
        <v>0</v>
      </c>
      <c r="M349" s="26">
        <f t="shared" si="147"/>
        <v>0</v>
      </c>
      <c r="N349" s="26">
        <f t="shared" si="147"/>
        <v>0</v>
      </c>
      <c r="O349" s="157" t="s">
        <v>132</v>
      </c>
      <c r="P349" s="139" t="s">
        <v>70</v>
      </c>
      <c r="Q349" s="139">
        <v>100</v>
      </c>
      <c r="R349" s="139">
        <v>100</v>
      </c>
      <c r="S349" s="139">
        <v>100</v>
      </c>
      <c r="T349" s="139"/>
      <c r="U349" s="139"/>
      <c r="V349" s="139"/>
      <c r="W349" s="139"/>
      <c r="X349" s="139"/>
    </row>
    <row r="350" spans="1:24" ht="71.45" customHeight="1">
      <c r="A350" s="161"/>
      <c r="B350" s="137"/>
      <c r="C350" s="140"/>
      <c r="D350" s="140"/>
      <c r="E350" s="161"/>
      <c r="F350" s="82" t="s">
        <v>26</v>
      </c>
      <c r="G350" s="25">
        <f>SUM(H350:N350)</f>
        <v>0</v>
      </c>
      <c r="H350" s="70"/>
      <c r="I350" s="25"/>
      <c r="J350" s="26"/>
      <c r="K350" s="25"/>
      <c r="L350" s="25"/>
      <c r="M350" s="25"/>
      <c r="N350" s="25"/>
      <c r="O350" s="158"/>
      <c r="P350" s="140"/>
      <c r="Q350" s="140"/>
      <c r="R350" s="140"/>
      <c r="S350" s="140"/>
      <c r="T350" s="140"/>
      <c r="U350" s="140"/>
      <c r="V350" s="140"/>
      <c r="W350" s="140"/>
      <c r="X350" s="140"/>
    </row>
    <row r="351" spans="1:24" ht="110.45" customHeight="1">
      <c r="A351" s="162"/>
      <c r="B351" s="138"/>
      <c r="C351" s="141"/>
      <c r="D351" s="141"/>
      <c r="E351" s="162"/>
      <c r="F351" s="82" t="s">
        <v>27</v>
      </c>
      <c r="G351" s="81">
        <f>SUM(H351:N351)</f>
        <v>139650.88</v>
      </c>
      <c r="H351" s="72">
        <v>56775.32</v>
      </c>
      <c r="I351" s="25">
        <v>82875.56</v>
      </c>
      <c r="J351" s="26"/>
      <c r="K351" s="25"/>
      <c r="L351" s="25"/>
      <c r="M351" s="25"/>
      <c r="N351" s="25"/>
      <c r="O351" s="159"/>
      <c r="P351" s="141"/>
      <c r="Q351" s="141"/>
      <c r="R351" s="141"/>
      <c r="S351" s="141"/>
      <c r="T351" s="141"/>
      <c r="U351" s="141"/>
      <c r="V351" s="141"/>
      <c r="W351" s="141"/>
      <c r="X351" s="141"/>
    </row>
    <row r="352" spans="1:24" s="80" customFormat="1" ht="40.9" customHeight="1">
      <c r="A352" s="79"/>
      <c r="B352" s="136" t="s">
        <v>241</v>
      </c>
      <c r="C352" s="139">
        <v>2022</v>
      </c>
      <c r="D352" s="139">
        <v>2026</v>
      </c>
      <c r="E352" s="160" t="s">
        <v>25</v>
      </c>
      <c r="F352" s="11" t="s">
        <v>19</v>
      </c>
      <c r="G352" s="25">
        <f t="shared" ref="G352:N352" si="148">G353+G354</f>
        <v>2070494.95</v>
      </c>
      <c r="H352" s="26">
        <f t="shared" si="148"/>
        <v>0</v>
      </c>
      <c r="I352" s="26">
        <f t="shared" si="148"/>
        <v>0</v>
      </c>
      <c r="J352" s="26">
        <f t="shared" si="148"/>
        <v>2049494.95</v>
      </c>
      <c r="K352" s="26">
        <f t="shared" si="148"/>
        <v>21000</v>
      </c>
      <c r="L352" s="26">
        <f t="shared" si="148"/>
        <v>0</v>
      </c>
      <c r="M352" s="26">
        <f t="shared" si="148"/>
        <v>0</v>
      </c>
      <c r="N352" s="26">
        <f t="shared" si="148"/>
        <v>0</v>
      </c>
      <c r="O352" s="157" t="s">
        <v>242</v>
      </c>
      <c r="P352" s="139" t="s">
        <v>70</v>
      </c>
      <c r="Q352" s="139"/>
      <c r="R352" s="139"/>
      <c r="S352" s="139"/>
      <c r="T352" s="139">
        <v>100</v>
      </c>
      <c r="U352" s="139">
        <v>100</v>
      </c>
      <c r="V352" s="139"/>
      <c r="W352" s="139"/>
      <c r="X352" s="139"/>
    </row>
    <row r="353" spans="1:25" s="80" customFormat="1" ht="46.9" customHeight="1">
      <c r="A353" s="79"/>
      <c r="B353" s="137"/>
      <c r="C353" s="140"/>
      <c r="D353" s="140"/>
      <c r="E353" s="161"/>
      <c r="F353" s="11" t="s">
        <v>26</v>
      </c>
      <c r="G353" s="25">
        <f>SUM(H353:N353)</f>
        <v>41494.949999999997</v>
      </c>
      <c r="H353" s="70"/>
      <c r="I353" s="25"/>
      <c r="J353" s="26">
        <v>20494.95</v>
      </c>
      <c r="K353" s="25">
        <v>21000</v>
      </c>
      <c r="L353" s="25"/>
      <c r="M353" s="25"/>
      <c r="N353" s="25"/>
      <c r="O353" s="158"/>
      <c r="P353" s="140"/>
      <c r="Q353" s="140"/>
      <c r="R353" s="140"/>
      <c r="S353" s="140"/>
      <c r="T353" s="140"/>
      <c r="U353" s="140"/>
      <c r="V353" s="140"/>
      <c r="W353" s="140"/>
      <c r="X353" s="140"/>
    </row>
    <row r="354" spans="1:25" s="80" customFormat="1" ht="46.9" customHeight="1">
      <c r="A354" s="79"/>
      <c r="B354" s="138"/>
      <c r="C354" s="141"/>
      <c r="D354" s="141"/>
      <c r="E354" s="162"/>
      <c r="F354" s="11" t="s">
        <v>27</v>
      </c>
      <c r="G354" s="73">
        <f>SUM(H354:N354)</f>
        <v>2029000</v>
      </c>
      <c r="H354" s="72"/>
      <c r="I354" s="25"/>
      <c r="J354" s="26">
        <v>2029000</v>
      </c>
      <c r="K354" s="25">
        <v>0</v>
      </c>
      <c r="L354" s="25"/>
      <c r="M354" s="25"/>
      <c r="N354" s="25"/>
      <c r="O354" s="159"/>
      <c r="P354" s="141"/>
      <c r="Q354" s="141"/>
      <c r="R354" s="141"/>
      <c r="S354" s="141"/>
      <c r="T354" s="141"/>
      <c r="U354" s="141"/>
      <c r="V354" s="141"/>
      <c r="W354" s="141"/>
      <c r="X354" s="141"/>
    </row>
    <row r="355" spans="1:25" ht="51" customHeight="1">
      <c r="A355" s="160"/>
      <c r="B355" s="136" t="s">
        <v>46</v>
      </c>
      <c r="C355" s="139">
        <v>2020</v>
      </c>
      <c r="D355" s="139">
        <v>2026</v>
      </c>
      <c r="E355" s="160" t="s">
        <v>44</v>
      </c>
      <c r="F355" s="11" t="s">
        <v>19</v>
      </c>
      <c r="G355" s="25" t="s">
        <v>33</v>
      </c>
      <c r="H355" s="25" t="s">
        <v>33</v>
      </c>
      <c r="I355" s="25" t="s">
        <v>33</v>
      </c>
      <c r="J355" s="25" t="s">
        <v>33</v>
      </c>
      <c r="K355" s="25" t="s">
        <v>33</v>
      </c>
      <c r="L355" s="25" t="s">
        <v>33</v>
      </c>
      <c r="M355" s="25" t="s">
        <v>33</v>
      </c>
      <c r="N355" s="25" t="s">
        <v>33</v>
      </c>
      <c r="O355" s="139" t="s">
        <v>33</v>
      </c>
      <c r="P355" s="139"/>
      <c r="Q355" s="139"/>
      <c r="R355" s="139"/>
      <c r="S355" s="139"/>
      <c r="T355" s="139"/>
      <c r="U355" s="139"/>
      <c r="V355" s="139"/>
      <c r="W355" s="139"/>
      <c r="X355" s="139"/>
    </row>
    <row r="356" spans="1:25" ht="34.9" customHeight="1">
      <c r="A356" s="161"/>
      <c r="B356" s="137"/>
      <c r="C356" s="140"/>
      <c r="D356" s="140"/>
      <c r="E356" s="161"/>
      <c r="F356" s="11" t="s">
        <v>26</v>
      </c>
      <c r="G356" s="25" t="s">
        <v>33</v>
      </c>
      <c r="H356" s="25" t="s">
        <v>33</v>
      </c>
      <c r="I356" s="25" t="s">
        <v>33</v>
      </c>
      <c r="J356" s="25" t="s">
        <v>33</v>
      </c>
      <c r="K356" s="25" t="s">
        <v>33</v>
      </c>
      <c r="L356" s="25" t="s">
        <v>33</v>
      </c>
      <c r="M356" s="25" t="s">
        <v>33</v>
      </c>
      <c r="N356" s="25" t="s">
        <v>33</v>
      </c>
      <c r="O356" s="140"/>
      <c r="P356" s="140"/>
      <c r="Q356" s="140"/>
      <c r="R356" s="140"/>
      <c r="S356" s="140"/>
      <c r="T356" s="140"/>
      <c r="U356" s="140"/>
      <c r="V356" s="140"/>
      <c r="W356" s="140"/>
      <c r="X356" s="140"/>
    </row>
    <row r="357" spans="1:25" ht="78" customHeight="1">
      <c r="A357" s="162"/>
      <c r="B357" s="138"/>
      <c r="C357" s="141"/>
      <c r="D357" s="141"/>
      <c r="E357" s="162"/>
      <c r="F357" s="11" t="s">
        <v>27</v>
      </c>
      <c r="G357" s="25" t="s">
        <v>33</v>
      </c>
      <c r="H357" s="25" t="s">
        <v>33</v>
      </c>
      <c r="I357" s="25" t="s">
        <v>33</v>
      </c>
      <c r="J357" s="25" t="s">
        <v>33</v>
      </c>
      <c r="K357" s="25" t="s">
        <v>33</v>
      </c>
      <c r="L357" s="25" t="s">
        <v>33</v>
      </c>
      <c r="M357" s="25" t="s">
        <v>33</v>
      </c>
      <c r="N357" s="25" t="s">
        <v>33</v>
      </c>
      <c r="O357" s="141"/>
      <c r="P357" s="141"/>
      <c r="Q357" s="141"/>
      <c r="R357" s="141"/>
      <c r="S357" s="141"/>
      <c r="T357" s="141"/>
      <c r="U357" s="141"/>
      <c r="V357" s="141"/>
      <c r="W357" s="141"/>
      <c r="X357" s="141"/>
    </row>
    <row r="358" spans="1:25" ht="31.15" customHeight="1">
      <c r="A358" s="139"/>
      <c r="B358" s="136" t="s">
        <v>47</v>
      </c>
      <c r="C358" s="139">
        <v>2020</v>
      </c>
      <c r="D358" s="139">
        <v>2026</v>
      </c>
      <c r="E358" s="160" t="s">
        <v>44</v>
      </c>
      <c r="F358" s="11" t="s">
        <v>19</v>
      </c>
      <c r="G358" s="25">
        <f t="shared" ref="G358:M358" si="149">G359+G360</f>
        <v>4646784.7</v>
      </c>
      <c r="H358" s="25">
        <f t="shared" si="149"/>
        <v>396486.44</v>
      </c>
      <c r="I358" s="25">
        <f t="shared" si="149"/>
        <v>437209.33</v>
      </c>
      <c r="J358" s="26">
        <f>J359+J360</f>
        <v>661490.38</v>
      </c>
      <c r="K358" s="25">
        <f t="shared" si="149"/>
        <v>2854480.55</v>
      </c>
      <c r="L358" s="25">
        <f>L359+L360</f>
        <v>0</v>
      </c>
      <c r="M358" s="25">
        <f t="shared" si="149"/>
        <v>0</v>
      </c>
      <c r="N358" s="25">
        <f>N359+N360</f>
        <v>297118</v>
      </c>
      <c r="O358" s="139"/>
      <c r="P358" s="139"/>
      <c r="Q358" s="139"/>
      <c r="R358" s="139"/>
      <c r="S358" s="139"/>
      <c r="T358" s="139"/>
      <c r="U358" s="139"/>
      <c r="V358" s="139"/>
      <c r="W358" s="139"/>
      <c r="X358" s="139"/>
    </row>
    <row r="359" spans="1:25" ht="80.45" customHeight="1">
      <c r="A359" s="140"/>
      <c r="B359" s="137"/>
      <c r="C359" s="140"/>
      <c r="D359" s="140"/>
      <c r="E359" s="161"/>
      <c r="F359" s="11" t="s">
        <v>26</v>
      </c>
      <c r="G359" s="25">
        <f>SUM(H359:N359)</f>
        <v>2647386.36</v>
      </c>
      <c r="H359" s="26">
        <f>H374+H362+H365+H368+H371</f>
        <v>396486.44</v>
      </c>
      <c r="I359" s="26">
        <f t="shared" ref="I359:N359" si="150">I374+I362+I365+I368+I371</f>
        <v>437209.33</v>
      </c>
      <c r="J359" s="26">
        <f t="shared" si="150"/>
        <v>661490.38</v>
      </c>
      <c r="K359" s="26">
        <f t="shared" si="150"/>
        <v>855082.21</v>
      </c>
      <c r="L359" s="26">
        <f t="shared" si="150"/>
        <v>0</v>
      </c>
      <c r="M359" s="26">
        <f t="shared" si="150"/>
        <v>0</v>
      </c>
      <c r="N359" s="26">
        <f t="shared" si="150"/>
        <v>297118</v>
      </c>
      <c r="O359" s="140"/>
      <c r="P359" s="140"/>
      <c r="Q359" s="140"/>
      <c r="R359" s="140"/>
      <c r="S359" s="140"/>
      <c r="T359" s="140"/>
      <c r="U359" s="140"/>
      <c r="V359" s="140"/>
      <c r="W359" s="140"/>
      <c r="X359" s="140"/>
    </row>
    <row r="360" spans="1:25" ht="52.9" customHeight="1">
      <c r="A360" s="141"/>
      <c r="B360" s="138"/>
      <c r="C360" s="141"/>
      <c r="D360" s="141"/>
      <c r="E360" s="162"/>
      <c r="F360" s="11" t="s">
        <v>27</v>
      </c>
      <c r="G360" s="25">
        <f>SUM(H360:N360)</f>
        <v>1999398.34</v>
      </c>
      <c r="H360" s="26">
        <f>H375+H363+H366+H369+H372</f>
        <v>0</v>
      </c>
      <c r="I360" s="26">
        <f t="shared" ref="I360:N360" si="151">I375+I363+I366+I369+I372</f>
        <v>0</v>
      </c>
      <c r="J360" s="26">
        <f t="shared" si="151"/>
        <v>0</v>
      </c>
      <c r="K360" s="26">
        <f t="shared" si="151"/>
        <v>1999398.34</v>
      </c>
      <c r="L360" s="26">
        <f t="shared" si="151"/>
        <v>0</v>
      </c>
      <c r="M360" s="26">
        <f t="shared" si="151"/>
        <v>0</v>
      </c>
      <c r="N360" s="26">
        <f t="shared" si="151"/>
        <v>0</v>
      </c>
      <c r="O360" s="141"/>
      <c r="P360" s="141"/>
      <c r="Q360" s="141"/>
      <c r="R360" s="141"/>
      <c r="S360" s="141"/>
      <c r="T360" s="141"/>
      <c r="U360" s="141"/>
      <c r="V360" s="141"/>
      <c r="W360" s="141"/>
      <c r="X360" s="141"/>
      <c r="Y360" s="10"/>
    </row>
    <row r="361" spans="1:25" ht="31.15" customHeight="1">
      <c r="A361" s="2"/>
      <c r="B361" s="136" t="s">
        <v>107</v>
      </c>
      <c r="C361" s="139">
        <v>2020</v>
      </c>
      <c r="D361" s="139">
        <v>2026</v>
      </c>
      <c r="E361" s="160" t="s">
        <v>44</v>
      </c>
      <c r="F361" s="52" t="s">
        <v>19</v>
      </c>
      <c r="G361" s="25">
        <f t="shared" ref="G361:I361" si="152">G362+G363</f>
        <v>2277364.15</v>
      </c>
      <c r="H361" s="26">
        <f t="shared" si="152"/>
        <v>396486.44</v>
      </c>
      <c r="I361" s="25">
        <f t="shared" si="152"/>
        <v>437209.33</v>
      </c>
      <c r="J361" s="26">
        <f>J362+J363</f>
        <v>591550.38</v>
      </c>
      <c r="K361" s="25">
        <f t="shared" ref="K361:M361" si="153">K362+K363</f>
        <v>555000</v>
      </c>
      <c r="L361" s="25">
        <f t="shared" si="153"/>
        <v>0</v>
      </c>
      <c r="M361" s="25">
        <f t="shared" si="153"/>
        <v>0</v>
      </c>
      <c r="N361" s="25">
        <f>N362+N363</f>
        <v>297118</v>
      </c>
      <c r="O361" s="139" t="s">
        <v>83</v>
      </c>
      <c r="P361" s="139" t="s">
        <v>70</v>
      </c>
      <c r="Q361" s="139">
        <v>100</v>
      </c>
      <c r="R361" s="139">
        <v>101</v>
      </c>
      <c r="S361" s="139">
        <v>102</v>
      </c>
      <c r="T361" s="139">
        <v>103</v>
      </c>
      <c r="U361" s="139">
        <v>104</v>
      </c>
      <c r="V361" s="139">
        <v>0</v>
      </c>
      <c r="W361" s="139">
        <v>0</v>
      </c>
      <c r="X361" s="139">
        <v>0</v>
      </c>
    </row>
    <row r="362" spans="1:25" ht="124.9" customHeight="1">
      <c r="A362" s="2"/>
      <c r="B362" s="137"/>
      <c r="C362" s="140"/>
      <c r="D362" s="140"/>
      <c r="E362" s="161"/>
      <c r="F362" s="52" t="s">
        <v>26</v>
      </c>
      <c r="G362" s="25">
        <f>SUM(H362:N362)</f>
        <v>2277364.15</v>
      </c>
      <c r="H362" s="26">
        <v>396486.44</v>
      </c>
      <c r="I362" s="25">
        <v>437209.33</v>
      </c>
      <c r="J362" s="26">
        <v>591550.38</v>
      </c>
      <c r="K362" s="25">
        <v>555000</v>
      </c>
      <c r="L362" s="25">
        <v>0</v>
      </c>
      <c r="M362" s="25">
        <v>0</v>
      </c>
      <c r="N362" s="25">
        <v>297118</v>
      </c>
      <c r="O362" s="140"/>
      <c r="P362" s="140"/>
      <c r="Q362" s="140"/>
      <c r="R362" s="140"/>
      <c r="S362" s="140"/>
      <c r="T362" s="140"/>
      <c r="U362" s="140"/>
      <c r="V362" s="140"/>
      <c r="W362" s="140"/>
      <c r="X362" s="140"/>
    </row>
    <row r="363" spans="1:25" ht="62.45" customHeight="1">
      <c r="A363" s="2"/>
      <c r="B363" s="138"/>
      <c r="C363" s="141"/>
      <c r="D363" s="141"/>
      <c r="E363" s="162"/>
      <c r="F363" s="52" t="s">
        <v>27</v>
      </c>
      <c r="G363" s="25">
        <f>SUM(H363:N363)</f>
        <v>0</v>
      </c>
      <c r="H363" s="26">
        <v>0</v>
      </c>
      <c r="I363" s="25">
        <v>0</v>
      </c>
      <c r="J363" s="26">
        <v>0</v>
      </c>
      <c r="K363" s="25">
        <v>0</v>
      </c>
      <c r="L363" s="25">
        <v>0</v>
      </c>
      <c r="M363" s="25">
        <v>0</v>
      </c>
      <c r="N363" s="25">
        <v>0</v>
      </c>
      <c r="O363" s="141"/>
      <c r="P363" s="141"/>
      <c r="Q363" s="141"/>
      <c r="R363" s="141"/>
      <c r="S363" s="141"/>
      <c r="T363" s="141"/>
      <c r="U363" s="141"/>
      <c r="V363" s="141"/>
      <c r="W363" s="141"/>
      <c r="X363" s="141"/>
    </row>
    <row r="364" spans="1:25" s="51" customFormat="1" ht="62.45" customHeight="1">
      <c r="A364" s="48"/>
      <c r="B364" s="136" t="s">
        <v>237</v>
      </c>
      <c r="C364" s="139">
        <v>2022</v>
      </c>
      <c r="D364" s="139">
        <v>2026</v>
      </c>
      <c r="E364" s="160" t="s">
        <v>44</v>
      </c>
      <c r="F364" s="52" t="s">
        <v>19</v>
      </c>
      <c r="G364" s="25">
        <f>G365+G366</f>
        <v>2000</v>
      </c>
      <c r="H364" s="26">
        <f>H365+H366</f>
        <v>0</v>
      </c>
      <c r="I364" s="26">
        <f t="shared" ref="I364:N364" si="154">I365+I366</f>
        <v>0</v>
      </c>
      <c r="J364" s="26">
        <f t="shared" si="154"/>
        <v>2000</v>
      </c>
      <c r="K364" s="26">
        <f t="shared" si="154"/>
        <v>0</v>
      </c>
      <c r="L364" s="26">
        <f t="shared" si="154"/>
        <v>0</v>
      </c>
      <c r="M364" s="26">
        <f t="shared" si="154"/>
        <v>0</v>
      </c>
      <c r="N364" s="26">
        <f t="shared" si="154"/>
        <v>0</v>
      </c>
      <c r="O364" s="139" t="s">
        <v>128</v>
      </c>
      <c r="P364" s="139" t="s">
        <v>70</v>
      </c>
      <c r="Q364" s="139">
        <v>100</v>
      </c>
      <c r="R364" s="139"/>
      <c r="S364" s="139"/>
      <c r="T364" s="139">
        <v>100</v>
      </c>
      <c r="U364" s="139">
        <v>0</v>
      </c>
      <c r="V364" s="139">
        <v>0</v>
      </c>
      <c r="W364" s="139">
        <v>0</v>
      </c>
      <c r="X364" s="139">
        <v>0</v>
      </c>
    </row>
    <row r="365" spans="1:25" s="51" customFormat="1" ht="62.45" customHeight="1">
      <c r="A365" s="48"/>
      <c r="B365" s="137"/>
      <c r="C365" s="140"/>
      <c r="D365" s="140"/>
      <c r="E365" s="161"/>
      <c r="F365" s="52" t="s">
        <v>26</v>
      </c>
      <c r="G365" s="25">
        <f>H365+I365+J365+K365+L365+M365+N365</f>
        <v>2000</v>
      </c>
      <c r="H365" s="26">
        <v>0</v>
      </c>
      <c r="I365" s="26">
        <v>0</v>
      </c>
      <c r="J365" s="26">
        <v>2000</v>
      </c>
      <c r="K365" s="25">
        <v>0</v>
      </c>
      <c r="L365" s="25">
        <v>0</v>
      </c>
      <c r="M365" s="25">
        <v>0</v>
      </c>
      <c r="N365" s="25">
        <v>0</v>
      </c>
      <c r="O365" s="140"/>
      <c r="P365" s="140"/>
      <c r="Q365" s="140"/>
      <c r="R365" s="140"/>
      <c r="S365" s="140"/>
      <c r="T365" s="140"/>
      <c r="U365" s="140"/>
      <c r="V365" s="140"/>
      <c r="W365" s="140"/>
      <c r="X365" s="140"/>
    </row>
    <row r="366" spans="1:25" s="51" customFormat="1" ht="62.45" customHeight="1">
      <c r="A366" s="48"/>
      <c r="B366" s="138"/>
      <c r="C366" s="141"/>
      <c r="D366" s="141"/>
      <c r="E366" s="162"/>
      <c r="F366" s="52" t="s">
        <v>27</v>
      </c>
      <c r="G366" s="25">
        <f>H366+I366+J366+K366+L366+M366+N366</f>
        <v>0</v>
      </c>
      <c r="H366" s="26">
        <v>0</v>
      </c>
      <c r="I366" s="26">
        <v>0</v>
      </c>
      <c r="J366" s="26">
        <v>0</v>
      </c>
      <c r="K366" s="26">
        <v>0</v>
      </c>
      <c r="L366" s="26">
        <v>0</v>
      </c>
      <c r="M366" s="26">
        <v>0</v>
      </c>
      <c r="N366" s="26">
        <v>0</v>
      </c>
      <c r="O366" s="141"/>
      <c r="P366" s="141"/>
      <c r="Q366" s="141"/>
      <c r="R366" s="141"/>
      <c r="S366" s="141"/>
      <c r="T366" s="141"/>
      <c r="U366" s="141"/>
      <c r="V366" s="141"/>
      <c r="W366" s="141"/>
      <c r="X366" s="141"/>
    </row>
    <row r="367" spans="1:25" s="51" customFormat="1" ht="62.45" customHeight="1">
      <c r="A367" s="48"/>
      <c r="B367" s="136" t="s">
        <v>238</v>
      </c>
      <c r="C367" s="139">
        <v>2022</v>
      </c>
      <c r="D367" s="139">
        <v>2026</v>
      </c>
      <c r="E367" s="160" t="s">
        <v>44</v>
      </c>
      <c r="F367" s="52" t="s">
        <v>19</v>
      </c>
      <c r="G367" s="25">
        <f>G368+G369</f>
        <v>47940</v>
      </c>
      <c r="H367" s="26">
        <f>H368+H369</f>
        <v>0</v>
      </c>
      <c r="I367" s="26">
        <f t="shared" ref="I367" si="155">I368+I369</f>
        <v>0</v>
      </c>
      <c r="J367" s="26">
        <f t="shared" ref="J367" si="156">J368+J369</f>
        <v>47940</v>
      </c>
      <c r="K367" s="26">
        <f t="shared" ref="K367" si="157">K368+K369</f>
        <v>0</v>
      </c>
      <c r="L367" s="26">
        <f t="shared" ref="L367" si="158">L368+L369</f>
        <v>0</v>
      </c>
      <c r="M367" s="26">
        <f t="shared" ref="M367" si="159">M368+M369</f>
        <v>0</v>
      </c>
      <c r="N367" s="26">
        <f t="shared" ref="N367" si="160">N368+N369</f>
        <v>0</v>
      </c>
      <c r="O367" s="139" t="s">
        <v>128</v>
      </c>
      <c r="P367" s="139" t="s">
        <v>70</v>
      </c>
      <c r="Q367" s="139">
        <v>100</v>
      </c>
      <c r="R367" s="139"/>
      <c r="S367" s="139"/>
      <c r="T367" s="139">
        <v>100</v>
      </c>
      <c r="U367" s="139">
        <v>0</v>
      </c>
      <c r="V367" s="139">
        <v>0</v>
      </c>
      <c r="W367" s="139">
        <v>0</v>
      </c>
      <c r="X367" s="139">
        <v>0</v>
      </c>
    </row>
    <row r="368" spans="1:25" s="51" customFormat="1" ht="62.45" customHeight="1">
      <c r="A368" s="48"/>
      <c r="B368" s="137"/>
      <c r="C368" s="140"/>
      <c r="D368" s="140"/>
      <c r="E368" s="161"/>
      <c r="F368" s="52" t="s">
        <v>26</v>
      </c>
      <c r="G368" s="25">
        <f>H368+I368+J368+K368+L368+M368+N368</f>
        <v>47940</v>
      </c>
      <c r="H368" s="26">
        <v>0</v>
      </c>
      <c r="I368" s="26">
        <v>0</v>
      </c>
      <c r="J368" s="26">
        <v>47940</v>
      </c>
      <c r="K368" s="25">
        <v>0</v>
      </c>
      <c r="L368" s="25">
        <v>0</v>
      </c>
      <c r="M368" s="25">
        <v>0</v>
      </c>
      <c r="N368" s="25">
        <v>0</v>
      </c>
      <c r="O368" s="140"/>
      <c r="P368" s="140"/>
      <c r="Q368" s="140"/>
      <c r="R368" s="140"/>
      <c r="S368" s="140"/>
      <c r="T368" s="140"/>
      <c r="U368" s="140"/>
      <c r="V368" s="140"/>
      <c r="W368" s="140"/>
      <c r="X368" s="140"/>
    </row>
    <row r="369" spans="1:24" s="51" customFormat="1" ht="62.45" customHeight="1">
      <c r="A369" s="48"/>
      <c r="B369" s="138"/>
      <c r="C369" s="141"/>
      <c r="D369" s="141"/>
      <c r="E369" s="162"/>
      <c r="F369" s="52" t="s">
        <v>27</v>
      </c>
      <c r="G369" s="25">
        <f>H369+I369+J369+K369+L369+M369+N369</f>
        <v>0</v>
      </c>
      <c r="H369" s="26">
        <v>0</v>
      </c>
      <c r="I369" s="26">
        <v>0</v>
      </c>
      <c r="J369" s="26">
        <v>0</v>
      </c>
      <c r="K369" s="26">
        <v>0</v>
      </c>
      <c r="L369" s="26">
        <v>0</v>
      </c>
      <c r="M369" s="26">
        <v>0</v>
      </c>
      <c r="N369" s="26">
        <v>0</v>
      </c>
      <c r="O369" s="141"/>
      <c r="P369" s="141"/>
      <c r="Q369" s="141"/>
      <c r="R369" s="141"/>
      <c r="S369" s="141"/>
      <c r="T369" s="141"/>
      <c r="U369" s="141"/>
      <c r="V369" s="141"/>
      <c r="W369" s="141"/>
      <c r="X369" s="141"/>
    </row>
    <row r="370" spans="1:24" s="117" customFormat="1" ht="62.45" customHeight="1">
      <c r="A370" s="113"/>
      <c r="B370" s="136" t="s">
        <v>239</v>
      </c>
      <c r="C370" s="139">
        <v>2022</v>
      </c>
      <c r="D370" s="139">
        <v>2026</v>
      </c>
      <c r="E370" s="160" t="s">
        <v>44</v>
      </c>
      <c r="F370" s="114" t="s">
        <v>19</v>
      </c>
      <c r="G370" s="25">
        <f>G371+G372</f>
        <v>20000</v>
      </c>
      <c r="H370" s="26">
        <f>H371+H372</f>
        <v>0</v>
      </c>
      <c r="I370" s="26">
        <f t="shared" ref="I370:N370" si="161">I371+I372</f>
        <v>0</v>
      </c>
      <c r="J370" s="26">
        <f t="shared" si="161"/>
        <v>20000</v>
      </c>
      <c r="K370" s="26">
        <f t="shared" si="161"/>
        <v>0</v>
      </c>
      <c r="L370" s="26">
        <f t="shared" si="161"/>
        <v>0</v>
      </c>
      <c r="M370" s="26">
        <f t="shared" si="161"/>
        <v>0</v>
      </c>
      <c r="N370" s="26">
        <f t="shared" si="161"/>
        <v>0</v>
      </c>
      <c r="O370" s="139" t="s">
        <v>240</v>
      </c>
      <c r="P370" s="139" t="s">
        <v>70</v>
      </c>
      <c r="Q370" s="139"/>
      <c r="R370" s="139"/>
      <c r="S370" s="139"/>
      <c r="T370" s="139">
        <v>45</v>
      </c>
      <c r="U370" s="139">
        <v>50</v>
      </c>
      <c r="V370" s="139">
        <v>55</v>
      </c>
      <c r="W370" s="139">
        <v>60</v>
      </c>
      <c r="X370" s="139">
        <v>65</v>
      </c>
    </row>
    <row r="371" spans="1:24" s="117" customFormat="1" ht="62.45" customHeight="1">
      <c r="A371" s="113"/>
      <c r="B371" s="137"/>
      <c r="C371" s="140"/>
      <c r="D371" s="140"/>
      <c r="E371" s="161"/>
      <c r="F371" s="114" t="s">
        <v>26</v>
      </c>
      <c r="G371" s="25">
        <f>H371+I371+J371+K371+L371+M371+N371</f>
        <v>20000</v>
      </c>
      <c r="H371" s="26">
        <v>0</v>
      </c>
      <c r="I371" s="26">
        <v>0</v>
      </c>
      <c r="J371" s="26">
        <v>20000</v>
      </c>
      <c r="K371" s="25">
        <v>0</v>
      </c>
      <c r="L371" s="25">
        <v>0</v>
      </c>
      <c r="M371" s="25">
        <v>0</v>
      </c>
      <c r="N371" s="25">
        <v>0</v>
      </c>
      <c r="O371" s="140"/>
      <c r="P371" s="140"/>
      <c r="Q371" s="140"/>
      <c r="R371" s="140"/>
      <c r="S371" s="140"/>
      <c r="T371" s="140"/>
      <c r="U371" s="140"/>
      <c r="V371" s="140"/>
      <c r="W371" s="140"/>
      <c r="X371" s="140"/>
    </row>
    <row r="372" spans="1:24" s="117" customFormat="1" ht="62.45" customHeight="1">
      <c r="A372" s="113"/>
      <c r="B372" s="138"/>
      <c r="C372" s="141"/>
      <c r="D372" s="141"/>
      <c r="E372" s="162"/>
      <c r="F372" s="114" t="s">
        <v>27</v>
      </c>
      <c r="G372" s="25">
        <f>H372+I372+J372+K372+L372+M372+N372</f>
        <v>0</v>
      </c>
      <c r="H372" s="26">
        <v>0</v>
      </c>
      <c r="I372" s="26">
        <v>0</v>
      </c>
      <c r="J372" s="26">
        <v>0</v>
      </c>
      <c r="K372" s="26">
        <v>0</v>
      </c>
      <c r="L372" s="26">
        <v>0</v>
      </c>
      <c r="M372" s="26">
        <v>0</v>
      </c>
      <c r="N372" s="26">
        <v>0</v>
      </c>
      <c r="O372" s="141"/>
      <c r="P372" s="141"/>
      <c r="Q372" s="141"/>
      <c r="R372" s="141"/>
      <c r="S372" s="141"/>
      <c r="T372" s="141"/>
      <c r="U372" s="141"/>
      <c r="V372" s="141"/>
      <c r="W372" s="141"/>
      <c r="X372" s="141"/>
    </row>
    <row r="373" spans="1:24" s="51" customFormat="1" ht="62.45" customHeight="1">
      <c r="A373" s="48"/>
      <c r="B373" s="136" t="s">
        <v>267</v>
      </c>
      <c r="C373" s="139">
        <v>2022</v>
      </c>
      <c r="D373" s="139">
        <v>2026</v>
      </c>
      <c r="E373" s="160" t="s">
        <v>44</v>
      </c>
      <c r="F373" s="52" t="s">
        <v>19</v>
      </c>
      <c r="G373" s="25">
        <f>G374+G375</f>
        <v>2299480.5500000003</v>
      </c>
      <c r="H373" s="26">
        <f>H374+H375</f>
        <v>0</v>
      </c>
      <c r="I373" s="26">
        <f t="shared" ref="I373" si="162">I374+I375</f>
        <v>0</v>
      </c>
      <c r="J373" s="26">
        <f t="shared" ref="J373" si="163">J374+J375</f>
        <v>0</v>
      </c>
      <c r="K373" s="26">
        <f t="shared" ref="K373" si="164">K374+K375</f>
        <v>2299480.5500000003</v>
      </c>
      <c r="L373" s="26">
        <f t="shared" ref="L373" si="165">L374+L375</f>
        <v>0</v>
      </c>
      <c r="M373" s="26">
        <f t="shared" ref="M373" si="166">M374+M375</f>
        <v>0</v>
      </c>
      <c r="N373" s="26">
        <f t="shared" ref="N373" si="167">N374+N375</f>
        <v>0</v>
      </c>
      <c r="O373" s="139" t="s">
        <v>128</v>
      </c>
      <c r="P373" s="139" t="s">
        <v>70</v>
      </c>
      <c r="Q373" s="139"/>
      <c r="R373" s="139"/>
      <c r="S373" s="139"/>
      <c r="T373" s="139"/>
      <c r="U373" s="139">
        <v>100</v>
      </c>
      <c r="V373" s="139"/>
      <c r="W373" s="139"/>
      <c r="X373" s="139"/>
    </row>
    <row r="374" spans="1:24" s="51" customFormat="1" ht="62.45" customHeight="1">
      <c r="A374" s="48"/>
      <c r="B374" s="137"/>
      <c r="C374" s="140"/>
      <c r="D374" s="140"/>
      <c r="E374" s="161"/>
      <c r="F374" s="52" t="s">
        <v>26</v>
      </c>
      <c r="G374" s="25">
        <f>H374+I374+J374+K374+L374+M374+N374</f>
        <v>300082.21000000002</v>
      </c>
      <c r="H374" s="26">
        <v>0</v>
      </c>
      <c r="I374" s="26">
        <v>0</v>
      </c>
      <c r="J374" s="26">
        <v>0</v>
      </c>
      <c r="K374" s="25">
        <v>300082.21000000002</v>
      </c>
      <c r="L374" s="25">
        <v>0</v>
      </c>
      <c r="M374" s="25">
        <v>0</v>
      </c>
      <c r="N374" s="25">
        <v>0</v>
      </c>
      <c r="O374" s="140"/>
      <c r="P374" s="140"/>
      <c r="Q374" s="140"/>
      <c r="R374" s="140"/>
      <c r="S374" s="140"/>
      <c r="T374" s="140"/>
      <c r="U374" s="140"/>
      <c r="V374" s="140"/>
      <c r="W374" s="140"/>
      <c r="X374" s="140"/>
    </row>
    <row r="375" spans="1:24" s="51" customFormat="1" ht="62.45" customHeight="1">
      <c r="A375" s="48"/>
      <c r="B375" s="138"/>
      <c r="C375" s="141"/>
      <c r="D375" s="141"/>
      <c r="E375" s="162"/>
      <c r="F375" s="52" t="s">
        <v>27</v>
      </c>
      <c r="G375" s="25">
        <f>H375+I375+J375+K375+L375+M375+N375</f>
        <v>1999398.34</v>
      </c>
      <c r="H375" s="26">
        <v>0</v>
      </c>
      <c r="I375" s="26">
        <v>0</v>
      </c>
      <c r="J375" s="26">
        <v>0</v>
      </c>
      <c r="K375" s="26">
        <v>1999398.34</v>
      </c>
      <c r="L375" s="26">
        <v>0</v>
      </c>
      <c r="M375" s="26">
        <v>0</v>
      </c>
      <c r="N375" s="26">
        <v>0</v>
      </c>
      <c r="O375" s="141"/>
      <c r="P375" s="141"/>
      <c r="Q375" s="141"/>
      <c r="R375" s="141"/>
      <c r="S375" s="141"/>
      <c r="T375" s="141"/>
      <c r="U375" s="141"/>
      <c r="V375" s="141"/>
      <c r="W375" s="141"/>
      <c r="X375" s="141"/>
    </row>
    <row r="376" spans="1:24" ht="31.15" customHeight="1">
      <c r="A376" s="160"/>
      <c r="B376" s="171" t="s">
        <v>68</v>
      </c>
      <c r="C376" s="244"/>
      <c r="D376" s="244"/>
      <c r="E376" s="244"/>
      <c r="F376" s="22" t="s">
        <v>19</v>
      </c>
      <c r="G376" s="74">
        <f>G377+G378</f>
        <v>137777536.09999999</v>
      </c>
      <c r="H376" s="74">
        <f t="shared" ref="H376:N376" si="168">H377+H378</f>
        <v>19570936.920000002</v>
      </c>
      <c r="I376" s="74">
        <f t="shared" si="168"/>
        <v>20770233.469999999</v>
      </c>
      <c r="J376" s="74">
        <f t="shared" si="168"/>
        <v>29692608.009999998</v>
      </c>
      <c r="K376" s="74">
        <f t="shared" si="168"/>
        <v>27624491.539999999</v>
      </c>
      <c r="L376" s="74">
        <f t="shared" si="168"/>
        <v>13537880.529999999</v>
      </c>
      <c r="M376" s="74">
        <f t="shared" si="168"/>
        <v>14372536.74</v>
      </c>
      <c r="N376" s="74">
        <f t="shared" si="168"/>
        <v>12208848.890000001</v>
      </c>
      <c r="O376" s="167" t="s">
        <v>18</v>
      </c>
      <c r="P376" s="167" t="s">
        <v>18</v>
      </c>
      <c r="Q376" s="167" t="s">
        <v>18</v>
      </c>
      <c r="R376" s="167" t="s">
        <v>18</v>
      </c>
      <c r="S376" s="167" t="s">
        <v>18</v>
      </c>
      <c r="T376" s="167" t="s">
        <v>18</v>
      </c>
      <c r="U376" s="167" t="s">
        <v>18</v>
      </c>
      <c r="V376" s="167" t="s">
        <v>18</v>
      </c>
      <c r="W376" s="167" t="s">
        <v>18</v>
      </c>
      <c r="X376" s="167" t="s">
        <v>18</v>
      </c>
    </row>
    <row r="377" spans="1:24" ht="45.75" customHeight="1">
      <c r="A377" s="161"/>
      <c r="B377" s="172"/>
      <c r="C377" s="245"/>
      <c r="D377" s="245"/>
      <c r="E377" s="245"/>
      <c r="F377" s="22" t="s">
        <v>26</v>
      </c>
      <c r="G377" s="74">
        <f>SUM(H377:N377)</f>
        <v>100088907.50999999</v>
      </c>
      <c r="H377" s="74">
        <f>H359+H326</f>
        <v>14164100.6</v>
      </c>
      <c r="I377" s="74">
        <f>I359+I326</f>
        <v>14085583.539999999</v>
      </c>
      <c r="J377" s="74">
        <f>J359+J326</f>
        <v>15450856.01</v>
      </c>
      <c r="K377" s="74">
        <f>K359+K326</f>
        <v>17605797.199999999</v>
      </c>
      <c r="L377" s="74">
        <f t="shared" ref="L377:N378" si="169">L326+L359</f>
        <v>13061473.529999999</v>
      </c>
      <c r="M377" s="74">
        <f t="shared" si="169"/>
        <v>13896129.74</v>
      </c>
      <c r="N377" s="74">
        <f t="shared" si="169"/>
        <v>11824966.890000001</v>
      </c>
      <c r="O377" s="168"/>
      <c r="P377" s="168"/>
      <c r="Q377" s="168"/>
      <c r="R377" s="168"/>
      <c r="S377" s="168"/>
      <c r="T377" s="168"/>
      <c r="U377" s="168"/>
      <c r="V377" s="168"/>
      <c r="W377" s="168"/>
      <c r="X377" s="168"/>
    </row>
    <row r="378" spans="1:24" ht="33.75" customHeight="1">
      <c r="A378" s="162"/>
      <c r="B378" s="173"/>
      <c r="C378" s="246"/>
      <c r="D378" s="246"/>
      <c r="E378" s="246"/>
      <c r="F378" s="22" t="s">
        <v>27</v>
      </c>
      <c r="G378" s="74">
        <f>SUM(H378:N378)</f>
        <v>37688628.590000004</v>
      </c>
      <c r="H378" s="75">
        <f>H327+H360</f>
        <v>5406836.3200000003</v>
      </c>
      <c r="I378" s="75">
        <f>I327+I360</f>
        <v>6684649.9299999997</v>
      </c>
      <c r="J378" s="75">
        <f>J327+J360</f>
        <v>14241752</v>
      </c>
      <c r="K378" s="75">
        <f>K327+K360</f>
        <v>10018694.34</v>
      </c>
      <c r="L378" s="75">
        <f t="shared" si="169"/>
        <v>476407</v>
      </c>
      <c r="M378" s="75">
        <f t="shared" si="169"/>
        <v>476407</v>
      </c>
      <c r="N378" s="75">
        <f t="shared" si="169"/>
        <v>383882</v>
      </c>
      <c r="O378" s="169"/>
      <c r="P378" s="169"/>
      <c r="Q378" s="169"/>
      <c r="R378" s="169"/>
      <c r="S378" s="169"/>
      <c r="T378" s="169"/>
      <c r="U378" s="169"/>
      <c r="V378" s="169"/>
      <c r="W378" s="169"/>
      <c r="X378" s="169"/>
    </row>
    <row r="379" spans="1:24" ht="31.15" customHeight="1">
      <c r="A379" s="160"/>
      <c r="B379" s="42" t="s">
        <v>59</v>
      </c>
      <c r="C379" s="6">
        <v>2020</v>
      </c>
      <c r="D379" s="6">
        <v>2026</v>
      </c>
      <c r="E379" s="6" t="s">
        <v>33</v>
      </c>
      <c r="F379" s="6" t="s">
        <v>33</v>
      </c>
      <c r="G379" s="25" t="s">
        <v>33</v>
      </c>
      <c r="H379" s="25" t="s">
        <v>33</v>
      </c>
      <c r="I379" s="25" t="s">
        <v>33</v>
      </c>
      <c r="J379" s="26" t="s">
        <v>33</v>
      </c>
      <c r="K379" s="25" t="s">
        <v>33</v>
      </c>
      <c r="L379" s="25" t="s">
        <v>33</v>
      </c>
      <c r="M379" s="25" t="s">
        <v>33</v>
      </c>
      <c r="N379" s="25" t="s">
        <v>33</v>
      </c>
      <c r="O379" s="6" t="s">
        <v>33</v>
      </c>
      <c r="P379" s="6"/>
      <c r="Q379" s="6"/>
      <c r="R379" s="6"/>
      <c r="S379" s="6"/>
      <c r="T379" s="6"/>
      <c r="U379" s="6"/>
      <c r="V379" s="6"/>
      <c r="W379" s="6"/>
      <c r="X379" s="6"/>
    </row>
    <row r="380" spans="1:24" ht="43.5" customHeight="1">
      <c r="A380" s="161"/>
      <c r="B380" s="42" t="s">
        <v>60</v>
      </c>
      <c r="C380" s="6">
        <v>2020</v>
      </c>
      <c r="D380" s="6">
        <v>2026</v>
      </c>
      <c r="E380" s="6" t="s">
        <v>33</v>
      </c>
      <c r="F380" s="6" t="s">
        <v>33</v>
      </c>
      <c r="G380" s="25" t="s">
        <v>33</v>
      </c>
      <c r="H380" s="25" t="s">
        <v>33</v>
      </c>
      <c r="I380" s="25" t="s">
        <v>33</v>
      </c>
      <c r="J380" s="26" t="s">
        <v>33</v>
      </c>
      <c r="K380" s="25" t="s">
        <v>33</v>
      </c>
      <c r="L380" s="25" t="s">
        <v>33</v>
      </c>
      <c r="M380" s="25" t="s">
        <v>33</v>
      </c>
      <c r="N380" s="25" t="s">
        <v>33</v>
      </c>
      <c r="O380" s="6"/>
      <c r="P380" s="6"/>
      <c r="Q380" s="6"/>
      <c r="R380" s="6"/>
      <c r="S380" s="6"/>
      <c r="T380" s="6"/>
      <c r="U380" s="6"/>
      <c r="V380" s="6"/>
      <c r="W380" s="6"/>
      <c r="X380" s="6"/>
    </row>
    <row r="381" spans="1:24" ht="33.75" customHeight="1">
      <c r="A381" s="162"/>
      <c r="B381" s="136" t="s">
        <v>84</v>
      </c>
      <c r="C381" s="139">
        <v>2020</v>
      </c>
      <c r="D381" s="139">
        <v>2026</v>
      </c>
      <c r="E381" s="160"/>
      <c r="F381" s="11" t="s">
        <v>19</v>
      </c>
      <c r="G381" s="25" t="s">
        <v>33</v>
      </c>
      <c r="H381" s="25" t="s">
        <v>33</v>
      </c>
      <c r="I381" s="25" t="s">
        <v>33</v>
      </c>
      <c r="J381" s="26" t="s">
        <v>33</v>
      </c>
      <c r="K381" s="25" t="s">
        <v>33</v>
      </c>
      <c r="L381" s="25" t="s">
        <v>33</v>
      </c>
      <c r="M381" s="25" t="s">
        <v>33</v>
      </c>
      <c r="N381" s="25" t="s">
        <v>33</v>
      </c>
      <c r="O381" s="6"/>
      <c r="P381" s="6"/>
      <c r="Q381" s="6"/>
      <c r="R381" s="6"/>
      <c r="S381" s="6"/>
      <c r="T381" s="6"/>
      <c r="U381" s="6"/>
      <c r="V381" s="6"/>
      <c r="W381" s="6"/>
      <c r="X381" s="6"/>
    </row>
    <row r="382" spans="1:24" ht="151.9" customHeight="1">
      <c r="A382" s="160"/>
      <c r="B382" s="137"/>
      <c r="C382" s="140"/>
      <c r="D382" s="140"/>
      <c r="E382" s="161"/>
      <c r="F382" s="11" t="s">
        <v>26</v>
      </c>
      <c r="G382" s="25" t="s">
        <v>33</v>
      </c>
      <c r="H382" s="25" t="s">
        <v>33</v>
      </c>
      <c r="I382" s="25" t="s">
        <v>33</v>
      </c>
      <c r="J382" s="26" t="s">
        <v>33</v>
      </c>
      <c r="K382" s="25" t="s">
        <v>33</v>
      </c>
      <c r="L382" s="25" t="s">
        <v>33</v>
      </c>
      <c r="M382" s="25" t="s">
        <v>33</v>
      </c>
      <c r="N382" s="25" t="s">
        <v>33</v>
      </c>
      <c r="O382" s="139" t="s">
        <v>33</v>
      </c>
      <c r="P382" s="6" t="s">
        <v>33</v>
      </c>
      <c r="Q382" s="6" t="s">
        <v>33</v>
      </c>
      <c r="R382" s="6" t="s">
        <v>33</v>
      </c>
      <c r="S382" s="6" t="s">
        <v>33</v>
      </c>
      <c r="T382" s="6" t="s">
        <v>33</v>
      </c>
      <c r="U382" s="6" t="s">
        <v>33</v>
      </c>
      <c r="V382" s="6" t="s">
        <v>33</v>
      </c>
      <c r="W382" s="6" t="s">
        <v>33</v>
      </c>
      <c r="X382" s="6" t="s">
        <v>33</v>
      </c>
    </row>
    <row r="383" spans="1:24" ht="98.45" customHeight="1">
      <c r="A383" s="161"/>
      <c r="B383" s="138"/>
      <c r="C383" s="141"/>
      <c r="D383" s="141"/>
      <c r="E383" s="162"/>
      <c r="F383" s="11" t="s">
        <v>27</v>
      </c>
      <c r="G383" s="25" t="s">
        <v>33</v>
      </c>
      <c r="H383" s="25" t="s">
        <v>33</v>
      </c>
      <c r="I383" s="25" t="s">
        <v>33</v>
      </c>
      <c r="J383" s="26" t="s">
        <v>33</v>
      </c>
      <c r="K383" s="25" t="s">
        <v>33</v>
      </c>
      <c r="L383" s="25" t="s">
        <v>33</v>
      </c>
      <c r="M383" s="25" t="s">
        <v>33</v>
      </c>
      <c r="N383" s="25" t="s">
        <v>33</v>
      </c>
      <c r="O383" s="141"/>
      <c r="P383" s="6" t="s">
        <v>33</v>
      </c>
      <c r="Q383" s="6" t="s">
        <v>33</v>
      </c>
      <c r="R383" s="6" t="s">
        <v>33</v>
      </c>
      <c r="S383" s="6" t="s">
        <v>33</v>
      </c>
      <c r="T383" s="6" t="s">
        <v>33</v>
      </c>
      <c r="U383" s="6" t="s">
        <v>33</v>
      </c>
      <c r="V383" s="6" t="s">
        <v>33</v>
      </c>
      <c r="W383" s="6" t="s">
        <v>33</v>
      </c>
      <c r="X383" s="6" t="s">
        <v>33</v>
      </c>
    </row>
    <row r="384" spans="1:24" ht="15" customHeight="1">
      <c r="A384" s="162"/>
      <c r="B384" s="136" t="s">
        <v>85</v>
      </c>
      <c r="C384" s="139">
        <v>2020</v>
      </c>
      <c r="D384" s="139">
        <v>2026</v>
      </c>
      <c r="E384" s="160" t="s">
        <v>49</v>
      </c>
      <c r="F384" s="11" t="s">
        <v>19</v>
      </c>
      <c r="G384" s="25">
        <f t="shared" ref="G384:M384" si="170">G385+G386</f>
        <v>27465448.57</v>
      </c>
      <c r="H384" s="25">
        <f t="shared" si="170"/>
        <v>3377642.58</v>
      </c>
      <c r="I384" s="25">
        <f t="shared" si="170"/>
        <v>3728785.07</v>
      </c>
      <c r="J384" s="26">
        <f t="shared" si="170"/>
        <v>3998031.02</v>
      </c>
      <c r="K384" s="25">
        <f>K385+K386</f>
        <v>4118989.9</v>
      </c>
      <c r="L384" s="25">
        <f t="shared" si="170"/>
        <v>4400000</v>
      </c>
      <c r="M384" s="25">
        <f t="shared" si="170"/>
        <v>4400000</v>
      </c>
      <c r="N384" s="25">
        <f>N385+N386</f>
        <v>3442000</v>
      </c>
      <c r="O384" s="6"/>
      <c r="P384" s="6"/>
      <c r="Q384" s="6"/>
      <c r="R384" s="6"/>
      <c r="S384" s="6"/>
      <c r="T384" s="6"/>
      <c r="U384" s="6"/>
      <c r="V384" s="6"/>
      <c r="W384" s="6"/>
      <c r="X384" s="6"/>
    </row>
    <row r="385" spans="1:24" ht="31.5" customHeight="1">
      <c r="B385" s="137"/>
      <c r="C385" s="140"/>
      <c r="D385" s="140"/>
      <c r="E385" s="161"/>
      <c r="F385" s="11" t="s">
        <v>26</v>
      </c>
      <c r="G385" s="25">
        <f>SUM(H385:N385)</f>
        <v>27465448.57</v>
      </c>
      <c r="H385" s="25">
        <f>H388</f>
        <v>3377642.58</v>
      </c>
      <c r="I385" s="25">
        <f t="shared" ref="I385:N385" si="171">I388</f>
        <v>3728785.07</v>
      </c>
      <c r="J385" s="26">
        <f t="shared" si="171"/>
        <v>3998031.02</v>
      </c>
      <c r="K385" s="25">
        <f t="shared" si="171"/>
        <v>4118989.9</v>
      </c>
      <c r="L385" s="25">
        <f t="shared" si="171"/>
        <v>4400000</v>
      </c>
      <c r="M385" s="25">
        <f t="shared" si="171"/>
        <v>4400000</v>
      </c>
      <c r="N385" s="25">
        <f t="shared" si="171"/>
        <v>3442000</v>
      </c>
      <c r="O385" s="6"/>
      <c r="P385" s="6"/>
      <c r="Q385" s="6"/>
      <c r="R385" s="6"/>
      <c r="S385" s="6"/>
      <c r="T385" s="6"/>
      <c r="U385" s="6"/>
      <c r="V385" s="6"/>
      <c r="W385" s="6"/>
      <c r="X385" s="6"/>
    </row>
    <row r="386" spans="1:24" ht="28.9" customHeight="1">
      <c r="B386" s="138"/>
      <c r="C386" s="141"/>
      <c r="D386" s="141"/>
      <c r="E386" s="162"/>
      <c r="F386" s="11" t="s">
        <v>27</v>
      </c>
      <c r="G386" s="25">
        <f>SUM(H386:N386)</f>
        <v>0</v>
      </c>
      <c r="H386" s="25">
        <v>0</v>
      </c>
      <c r="I386" s="25">
        <v>0</v>
      </c>
      <c r="J386" s="26">
        <v>0</v>
      </c>
      <c r="K386" s="25">
        <v>0</v>
      </c>
      <c r="L386" s="25">
        <v>0</v>
      </c>
      <c r="M386" s="25">
        <v>0</v>
      </c>
      <c r="N386" s="25">
        <v>0</v>
      </c>
      <c r="O386" s="6"/>
      <c r="P386" s="6"/>
      <c r="Q386" s="6"/>
      <c r="R386" s="6"/>
      <c r="S386" s="6"/>
      <c r="T386" s="6"/>
      <c r="U386" s="6"/>
      <c r="V386" s="6"/>
      <c r="W386" s="6"/>
      <c r="X386" s="6"/>
    </row>
    <row r="387" spans="1:24" ht="30.75" customHeight="1">
      <c r="B387" s="148" t="s">
        <v>109</v>
      </c>
      <c r="C387" s="139">
        <v>2020</v>
      </c>
      <c r="D387" s="139">
        <v>2026</v>
      </c>
      <c r="E387" s="160" t="s">
        <v>49</v>
      </c>
      <c r="F387" s="11" t="s">
        <v>19</v>
      </c>
      <c r="G387" s="25">
        <f t="shared" ref="G387:M387" si="172">G388+G389</f>
        <v>27465448.57</v>
      </c>
      <c r="H387" s="25">
        <f t="shared" si="172"/>
        <v>3377642.58</v>
      </c>
      <c r="I387" s="25">
        <f t="shared" si="172"/>
        <v>3728785.07</v>
      </c>
      <c r="J387" s="26">
        <f>J388+J389</f>
        <v>3998031.02</v>
      </c>
      <c r="K387" s="25">
        <f t="shared" si="172"/>
        <v>4118989.9</v>
      </c>
      <c r="L387" s="25">
        <f t="shared" si="172"/>
        <v>4400000</v>
      </c>
      <c r="M387" s="25">
        <f t="shared" si="172"/>
        <v>4400000</v>
      </c>
      <c r="N387" s="25">
        <f>N388+N389</f>
        <v>3442000</v>
      </c>
      <c r="O387" s="139" t="s">
        <v>86</v>
      </c>
      <c r="P387" s="139" t="s">
        <v>70</v>
      </c>
      <c r="Q387" s="139">
        <v>100</v>
      </c>
      <c r="R387" s="139">
        <v>100</v>
      </c>
      <c r="S387" s="139">
        <v>100</v>
      </c>
      <c r="T387" s="139">
        <v>100</v>
      </c>
      <c r="U387" s="139">
        <v>100</v>
      </c>
      <c r="V387" s="139">
        <v>100</v>
      </c>
      <c r="W387" s="139">
        <v>100</v>
      </c>
      <c r="X387" s="139">
        <v>100</v>
      </c>
    </row>
    <row r="388" spans="1:24" ht="41.45" customHeight="1">
      <c r="B388" s="149"/>
      <c r="C388" s="140"/>
      <c r="D388" s="140"/>
      <c r="E388" s="161"/>
      <c r="F388" s="11" t="s">
        <v>26</v>
      </c>
      <c r="G388" s="25">
        <f>SUM(H388:N388)</f>
        <v>27465448.57</v>
      </c>
      <c r="H388" s="25">
        <v>3377642.58</v>
      </c>
      <c r="I388" s="25">
        <v>3728785.07</v>
      </c>
      <c r="J388" s="26">
        <v>3998031.02</v>
      </c>
      <c r="K388" s="25">
        <v>4118989.9</v>
      </c>
      <c r="L388" s="26">
        <v>4400000</v>
      </c>
      <c r="M388" s="25">
        <v>4400000</v>
      </c>
      <c r="N388" s="26">
        <v>3442000</v>
      </c>
      <c r="O388" s="140"/>
      <c r="P388" s="140"/>
      <c r="Q388" s="140"/>
      <c r="R388" s="140"/>
      <c r="S388" s="140"/>
      <c r="T388" s="140"/>
      <c r="U388" s="140"/>
      <c r="V388" s="140"/>
      <c r="W388" s="140"/>
      <c r="X388" s="140"/>
    </row>
    <row r="389" spans="1:24" ht="30.6" customHeight="1">
      <c r="B389" s="150"/>
      <c r="C389" s="141"/>
      <c r="D389" s="141"/>
      <c r="E389" s="162"/>
      <c r="F389" s="11" t="s">
        <v>27</v>
      </c>
      <c r="G389" s="25">
        <f>SUM(H389:N389)</f>
        <v>0</v>
      </c>
      <c r="H389" s="25">
        <v>0</v>
      </c>
      <c r="I389" s="25">
        <v>0</v>
      </c>
      <c r="J389" s="26">
        <v>0</v>
      </c>
      <c r="K389" s="25">
        <v>0</v>
      </c>
      <c r="L389" s="25">
        <v>0</v>
      </c>
      <c r="M389" s="25">
        <v>0</v>
      </c>
      <c r="N389" s="25">
        <v>0</v>
      </c>
      <c r="O389" s="141"/>
      <c r="P389" s="141"/>
      <c r="Q389" s="141"/>
      <c r="R389" s="141"/>
      <c r="S389" s="141"/>
      <c r="T389" s="141"/>
      <c r="U389" s="141"/>
      <c r="V389" s="141"/>
      <c r="W389" s="141"/>
      <c r="X389" s="141"/>
    </row>
    <row r="390" spans="1:24" ht="31.15" customHeight="1">
      <c r="A390" s="237"/>
      <c r="B390" s="148" t="s">
        <v>88</v>
      </c>
      <c r="C390" s="139">
        <v>2020</v>
      </c>
      <c r="D390" s="139">
        <v>2026</v>
      </c>
      <c r="E390" s="160" t="s">
        <v>49</v>
      </c>
      <c r="F390" s="11" t="s">
        <v>19</v>
      </c>
      <c r="G390" s="25" t="s">
        <v>33</v>
      </c>
      <c r="H390" s="25" t="s">
        <v>33</v>
      </c>
      <c r="I390" s="25" t="s">
        <v>33</v>
      </c>
      <c r="J390" s="26" t="s">
        <v>33</v>
      </c>
      <c r="K390" s="25" t="s">
        <v>33</v>
      </c>
      <c r="L390" s="25" t="s">
        <v>33</v>
      </c>
      <c r="M390" s="25" t="s">
        <v>33</v>
      </c>
      <c r="N390" s="25" t="s">
        <v>33</v>
      </c>
      <c r="O390" s="139" t="s">
        <v>89</v>
      </c>
      <c r="P390" s="139" t="s">
        <v>89</v>
      </c>
      <c r="Q390" s="139" t="s">
        <v>89</v>
      </c>
      <c r="R390" s="139" t="s">
        <v>89</v>
      </c>
      <c r="S390" s="139" t="s">
        <v>89</v>
      </c>
      <c r="T390" s="139" t="s">
        <v>89</v>
      </c>
      <c r="U390" s="139" t="s">
        <v>89</v>
      </c>
      <c r="V390" s="139" t="s">
        <v>89</v>
      </c>
      <c r="W390" s="139" t="s">
        <v>89</v>
      </c>
      <c r="X390" s="139" t="s">
        <v>89</v>
      </c>
    </row>
    <row r="391" spans="1:24" ht="37.15" customHeight="1">
      <c r="A391" s="238"/>
      <c r="B391" s="149"/>
      <c r="C391" s="140"/>
      <c r="D391" s="140"/>
      <c r="E391" s="161"/>
      <c r="F391" s="11" t="s">
        <v>26</v>
      </c>
      <c r="G391" s="25" t="s">
        <v>33</v>
      </c>
      <c r="H391" s="25" t="s">
        <v>33</v>
      </c>
      <c r="I391" s="25" t="s">
        <v>33</v>
      </c>
      <c r="J391" s="26" t="s">
        <v>33</v>
      </c>
      <c r="K391" s="25" t="s">
        <v>33</v>
      </c>
      <c r="L391" s="25" t="s">
        <v>33</v>
      </c>
      <c r="M391" s="25" t="s">
        <v>33</v>
      </c>
      <c r="N391" s="25" t="s">
        <v>33</v>
      </c>
      <c r="O391" s="140"/>
      <c r="P391" s="140"/>
      <c r="Q391" s="140"/>
      <c r="R391" s="140"/>
      <c r="S391" s="140"/>
      <c r="T391" s="140"/>
      <c r="U391" s="140"/>
      <c r="V391" s="140"/>
      <c r="W391" s="140"/>
      <c r="X391" s="140"/>
    </row>
    <row r="392" spans="1:24" ht="33.75" customHeight="1">
      <c r="A392" s="239"/>
      <c r="B392" s="149"/>
      <c r="C392" s="140"/>
      <c r="D392" s="140"/>
      <c r="E392" s="161"/>
      <c r="F392" s="160" t="s">
        <v>27</v>
      </c>
      <c r="G392" s="190" t="s">
        <v>33</v>
      </c>
      <c r="H392" s="190" t="s">
        <v>33</v>
      </c>
      <c r="I392" s="190" t="s">
        <v>33</v>
      </c>
      <c r="J392" s="253" t="s">
        <v>33</v>
      </c>
      <c r="K392" s="190" t="s">
        <v>33</v>
      </c>
      <c r="L392" s="190" t="s">
        <v>33</v>
      </c>
      <c r="M392" s="190" t="s">
        <v>33</v>
      </c>
      <c r="N392" s="190" t="s">
        <v>33</v>
      </c>
      <c r="O392" s="140"/>
      <c r="P392" s="140"/>
      <c r="Q392" s="140"/>
      <c r="R392" s="140"/>
      <c r="S392" s="140"/>
      <c r="T392" s="140"/>
      <c r="U392" s="140"/>
      <c r="V392" s="140"/>
      <c r="W392" s="140"/>
      <c r="X392" s="140"/>
    </row>
    <row r="393" spans="1:24" ht="31.15" customHeight="1">
      <c r="A393" s="237"/>
      <c r="B393" s="149"/>
      <c r="C393" s="140"/>
      <c r="D393" s="140"/>
      <c r="E393" s="161"/>
      <c r="F393" s="161"/>
      <c r="G393" s="191"/>
      <c r="H393" s="191"/>
      <c r="I393" s="191"/>
      <c r="J393" s="254"/>
      <c r="K393" s="191"/>
      <c r="L393" s="191"/>
      <c r="M393" s="191"/>
      <c r="N393" s="191"/>
      <c r="O393" s="140"/>
      <c r="P393" s="140"/>
      <c r="Q393" s="140"/>
      <c r="R393" s="140"/>
      <c r="S393" s="140"/>
      <c r="T393" s="140"/>
      <c r="U393" s="140"/>
      <c r="V393" s="140"/>
      <c r="W393" s="140"/>
      <c r="X393" s="140"/>
    </row>
    <row r="394" spans="1:24" ht="48" customHeight="1">
      <c r="A394" s="238"/>
      <c r="B394" s="150"/>
      <c r="C394" s="141"/>
      <c r="D394" s="141"/>
      <c r="E394" s="162"/>
      <c r="F394" s="162"/>
      <c r="G394" s="192"/>
      <c r="H394" s="192"/>
      <c r="I394" s="192"/>
      <c r="J394" s="255"/>
      <c r="K394" s="192"/>
      <c r="L394" s="192"/>
      <c r="M394" s="192"/>
      <c r="N394" s="192"/>
      <c r="O394" s="141"/>
      <c r="P394" s="141"/>
      <c r="Q394" s="141"/>
      <c r="R394" s="141"/>
      <c r="S394" s="141"/>
      <c r="T394" s="141"/>
      <c r="U394" s="141"/>
      <c r="V394" s="141"/>
      <c r="W394" s="141"/>
      <c r="X394" s="141"/>
    </row>
    <row r="395" spans="1:24" ht="42.6" customHeight="1">
      <c r="A395" s="239"/>
      <c r="B395" s="148" t="s">
        <v>90</v>
      </c>
      <c r="C395" s="139">
        <v>2020</v>
      </c>
      <c r="D395" s="139">
        <v>2026</v>
      </c>
      <c r="E395" s="160" t="s">
        <v>49</v>
      </c>
      <c r="F395" s="11" t="s">
        <v>19</v>
      </c>
      <c r="G395" s="25">
        <f t="shared" ref="G395:N395" si="173">G396+G397</f>
        <v>123348184</v>
      </c>
      <c r="H395" s="25">
        <f t="shared" si="173"/>
        <v>18129599</v>
      </c>
      <c r="I395" s="25">
        <f t="shared" si="173"/>
        <v>17358809</v>
      </c>
      <c r="J395" s="26">
        <f t="shared" si="173"/>
        <v>18352153</v>
      </c>
      <c r="K395" s="26">
        <f t="shared" si="173"/>
        <v>20574166</v>
      </c>
      <c r="L395" s="26">
        <f t="shared" si="173"/>
        <v>16958197</v>
      </c>
      <c r="M395" s="26">
        <f t="shared" si="173"/>
        <v>16958197</v>
      </c>
      <c r="N395" s="26">
        <f t="shared" si="173"/>
        <v>15017063</v>
      </c>
      <c r="O395" s="234" t="s">
        <v>89</v>
      </c>
      <c r="P395" s="139" t="s">
        <v>89</v>
      </c>
      <c r="Q395" s="139" t="s">
        <v>89</v>
      </c>
      <c r="R395" s="139" t="s">
        <v>89</v>
      </c>
      <c r="S395" s="139" t="s">
        <v>89</v>
      </c>
      <c r="T395" s="139" t="s">
        <v>89</v>
      </c>
      <c r="U395" s="139" t="s">
        <v>89</v>
      </c>
      <c r="V395" s="139" t="s">
        <v>89</v>
      </c>
      <c r="W395" s="139" t="s">
        <v>89</v>
      </c>
      <c r="X395" s="139" t="s">
        <v>89</v>
      </c>
    </row>
    <row r="396" spans="1:24" ht="31.15" hidden="1" customHeight="1">
      <c r="A396" s="237"/>
      <c r="B396" s="149"/>
      <c r="C396" s="140"/>
      <c r="D396" s="140"/>
      <c r="E396" s="161"/>
      <c r="F396" s="11" t="s">
        <v>26</v>
      </c>
      <c r="G396" s="1">
        <f>SUM(H396:N396)</f>
        <v>1213856</v>
      </c>
      <c r="H396" s="1">
        <f>H399+H402+H405+H408+H411+H417+H414</f>
        <v>218672</v>
      </c>
      <c r="I396" s="85">
        <f t="shared" ref="I396:N396" si="174">I399+I402+I405+I408+I411+I417+I414</f>
        <v>72576</v>
      </c>
      <c r="J396" s="85">
        <f t="shared" si="174"/>
        <v>112455</v>
      </c>
      <c r="K396" s="85">
        <f t="shared" si="174"/>
        <v>90153</v>
      </c>
      <c r="L396" s="85">
        <f t="shared" si="174"/>
        <v>200000</v>
      </c>
      <c r="M396" s="85">
        <f t="shared" si="174"/>
        <v>200000</v>
      </c>
      <c r="N396" s="85">
        <f t="shared" si="174"/>
        <v>320000</v>
      </c>
      <c r="O396" s="235"/>
      <c r="P396" s="140"/>
      <c r="Q396" s="140"/>
      <c r="R396" s="140"/>
      <c r="S396" s="140"/>
      <c r="T396" s="140"/>
      <c r="U396" s="140"/>
      <c r="V396" s="140"/>
      <c r="W396" s="140"/>
      <c r="X396" s="140"/>
    </row>
    <row r="397" spans="1:24" ht="124.9" hidden="1" customHeight="1">
      <c r="A397" s="238"/>
      <c r="B397" s="150"/>
      <c r="C397" s="141"/>
      <c r="D397" s="141"/>
      <c r="E397" s="162"/>
      <c r="F397" s="11" t="s">
        <v>27</v>
      </c>
      <c r="G397" s="1">
        <f>SUM(H397:N397)</f>
        <v>122134328</v>
      </c>
      <c r="H397" s="1">
        <f>H400+H403+H406+H409+H412+H418+H415</f>
        <v>17910927</v>
      </c>
      <c r="I397" s="85">
        <f t="shared" ref="I397:N397" si="175">I400+I403+I406+I409+I412+I418+I415</f>
        <v>17286233</v>
      </c>
      <c r="J397" s="85">
        <f t="shared" si="175"/>
        <v>18239698</v>
      </c>
      <c r="K397" s="85">
        <f t="shared" si="175"/>
        <v>20484013</v>
      </c>
      <c r="L397" s="85">
        <f t="shared" si="175"/>
        <v>16758197</v>
      </c>
      <c r="M397" s="85">
        <f t="shared" si="175"/>
        <v>16758197</v>
      </c>
      <c r="N397" s="85">
        <f t="shared" si="175"/>
        <v>14697063</v>
      </c>
      <c r="O397" s="236"/>
      <c r="P397" s="141"/>
      <c r="Q397" s="141"/>
      <c r="R397" s="141"/>
      <c r="S397" s="141"/>
      <c r="T397" s="141"/>
      <c r="U397" s="141"/>
      <c r="V397" s="141"/>
      <c r="W397" s="141"/>
      <c r="X397" s="141"/>
    </row>
    <row r="398" spans="1:24" ht="36.6" customHeight="1">
      <c r="A398" s="239"/>
      <c r="B398" s="148" t="s">
        <v>91</v>
      </c>
      <c r="C398" s="139">
        <v>2020</v>
      </c>
      <c r="D398" s="139">
        <v>2026</v>
      </c>
      <c r="E398" s="160" t="s">
        <v>49</v>
      </c>
      <c r="F398" s="11" t="s">
        <v>19</v>
      </c>
      <c r="G398" s="1">
        <f t="shared" ref="G398:M398" si="176">G399+G400</f>
        <v>254000</v>
      </c>
      <c r="H398" s="1">
        <f t="shared" si="176"/>
        <v>134000</v>
      </c>
      <c r="I398" s="1">
        <f t="shared" si="176"/>
        <v>0</v>
      </c>
      <c r="J398" s="27">
        <f t="shared" si="176"/>
        <v>0</v>
      </c>
      <c r="K398" s="1">
        <f t="shared" si="176"/>
        <v>0</v>
      </c>
      <c r="L398" s="1">
        <f t="shared" si="176"/>
        <v>0</v>
      </c>
      <c r="M398" s="1">
        <f t="shared" si="176"/>
        <v>0</v>
      </c>
      <c r="N398" s="1">
        <f>N399+N400</f>
        <v>120000</v>
      </c>
      <c r="O398" s="265" t="s">
        <v>92</v>
      </c>
      <c r="P398" s="139" t="s">
        <v>70</v>
      </c>
      <c r="Q398" s="139">
        <v>100</v>
      </c>
      <c r="R398" s="139">
        <v>100</v>
      </c>
      <c r="S398" s="139">
        <v>100</v>
      </c>
      <c r="T398" s="139">
        <v>100</v>
      </c>
      <c r="U398" s="139">
        <v>100</v>
      </c>
      <c r="V398" s="139">
        <v>100</v>
      </c>
      <c r="W398" s="139">
        <v>100</v>
      </c>
      <c r="X398" s="139">
        <v>100</v>
      </c>
    </row>
    <row r="399" spans="1:24" ht="31.15" customHeight="1">
      <c r="A399" s="237"/>
      <c r="B399" s="149"/>
      <c r="C399" s="140"/>
      <c r="D399" s="140"/>
      <c r="E399" s="161"/>
      <c r="F399" s="11" t="s">
        <v>26</v>
      </c>
      <c r="G399" s="1">
        <f>SUM(H399:N399)</f>
        <v>254000</v>
      </c>
      <c r="H399" s="1">
        <v>134000</v>
      </c>
      <c r="I399" s="1">
        <v>0</v>
      </c>
      <c r="J399" s="27">
        <v>0</v>
      </c>
      <c r="K399" s="1">
        <v>0</v>
      </c>
      <c r="L399" s="27">
        <v>0</v>
      </c>
      <c r="M399" s="1">
        <v>0</v>
      </c>
      <c r="N399" s="27">
        <v>120000</v>
      </c>
      <c r="O399" s="266"/>
      <c r="P399" s="140"/>
      <c r="Q399" s="140"/>
      <c r="R399" s="140"/>
      <c r="S399" s="140"/>
      <c r="T399" s="140"/>
      <c r="U399" s="140"/>
      <c r="V399" s="140"/>
      <c r="W399" s="140"/>
      <c r="X399" s="140"/>
    </row>
    <row r="400" spans="1:24" ht="46.15" customHeight="1">
      <c r="A400" s="238"/>
      <c r="B400" s="150"/>
      <c r="C400" s="141"/>
      <c r="D400" s="141"/>
      <c r="E400" s="162"/>
      <c r="F400" s="11" t="s">
        <v>27</v>
      </c>
      <c r="G400" s="1">
        <f>SUM(H400:N400)</f>
        <v>0</v>
      </c>
      <c r="H400" s="1">
        <v>0</v>
      </c>
      <c r="I400" s="1">
        <v>0</v>
      </c>
      <c r="J400" s="27">
        <v>0</v>
      </c>
      <c r="K400" s="1">
        <v>0</v>
      </c>
      <c r="L400" s="1">
        <v>0</v>
      </c>
      <c r="M400" s="1">
        <v>0</v>
      </c>
      <c r="N400" s="1">
        <v>0</v>
      </c>
      <c r="O400" s="266"/>
      <c r="P400" s="141"/>
      <c r="Q400" s="141"/>
      <c r="R400" s="141"/>
      <c r="S400" s="141"/>
      <c r="T400" s="141"/>
      <c r="U400" s="141"/>
      <c r="V400" s="141"/>
      <c r="W400" s="141"/>
      <c r="X400" s="141"/>
    </row>
    <row r="401" spans="1:24" ht="43.9" customHeight="1">
      <c r="A401" s="238"/>
      <c r="B401" s="148" t="s">
        <v>3</v>
      </c>
      <c r="C401" s="139">
        <v>2020</v>
      </c>
      <c r="D401" s="139">
        <v>2026</v>
      </c>
      <c r="E401" s="145" t="s">
        <v>25</v>
      </c>
      <c r="F401" s="11" t="s">
        <v>19</v>
      </c>
      <c r="G401" s="1">
        <f t="shared" ref="G401:M401" si="177">G402+G403</f>
        <v>9057418</v>
      </c>
      <c r="H401" s="1">
        <f t="shared" si="177"/>
        <v>1074381</v>
      </c>
      <c r="I401" s="1">
        <f t="shared" si="177"/>
        <v>1166927</v>
      </c>
      <c r="J401" s="27">
        <f t="shared" si="177"/>
        <v>1294494</v>
      </c>
      <c r="K401" s="27">
        <f>K402+K403</f>
        <v>2022991</v>
      </c>
      <c r="L401" s="1">
        <f t="shared" si="177"/>
        <v>1212122</v>
      </c>
      <c r="M401" s="1">
        <f t="shared" si="177"/>
        <v>1212122</v>
      </c>
      <c r="N401" s="1">
        <f>N402+N403</f>
        <v>1074381</v>
      </c>
      <c r="O401" s="266"/>
      <c r="P401" s="139" t="s">
        <v>70</v>
      </c>
      <c r="Q401" s="139">
        <v>100</v>
      </c>
      <c r="R401" s="139">
        <v>100</v>
      </c>
      <c r="S401" s="139">
        <v>100</v>
      </c>
      <c r="T401" s="139">
        <v>100</v>
      </c>
      <c r="U401" s="139">
        <v>100</v>
      </c>
      <c r="V401" s="139">
        <v>100</v>
      </c>
      <c r="W401" s="139">
        <v>100</v>
      </c>
      <c r="X401" s="139">
        <v>100</v>
      </c>
    </row>
    <row r="402" spans="1:24" ht="31.15" customHeight="1">
      <c r="A402" s="238"/>
      <c r="B402" s="149"/>
      <c r="C402" s="140"/>
      <c r="D402" s="140"/>
      <c r="E402" s="146"/>
      <c r="F402" s="11" t="s">
        <v>26</v>
      </c>
      <c r="G402" s="1">
        <f>SUM(H402:N402)</f>
        <v>0</v>
      </c>
      <c r="H402" s="1">
        <v>0</v>
      </c>
      <c r="I402" s="1">
        <v>0</v>
      </c>
      <c r="J402" s="27">
        <v>0</v>
      </c>
      <c r="K402" s="27">
        <v>0</v>
      </c>
      <c r="L402" s="1">
        <v>0</v>
      </c>
      <c r="M402" s="1">
        <v>0</v>
      </c>
      <c r="N402" s="1">
        <v>0</v>
      </c>
      <c r="O402" s="266"/>
      <c r="P402" s="140"/>
      <c r="Q402" s="140"/>
      <c r="R402" s="140"/>
      <c r="S402" s="140"/>
      <c r="T402" s="140"/>
      <c r="U402" s="140"/>
      <c r="V402" s="140"/>
      <c r="W402" s="140"/>
      <c r="X402" s="140"/>
    </row>
    <row r="403" spans="1:24" ht="39.6" customHeight="1">
      <c r="A403" s="239"/>
      <c r="B403" s="150"/>
      <c r="C403" s="141"/>
      <c r="D403" s="141"/>
      <c r="E403" s="147"/>
      <c r="F403" s="11" t="s">
        <v>27</v>
      </c>
      <c r="G403" s="1">
        <f>SUM(H403:N403)</f>
        <v>9057418</v>
      </c>
      <c r="H403" s="1">
        <v>1074381</v>
      </c>
      <c r="I403" s="1">
        <v>1166927</v>
      </c>
      <c r="J403" s="27">
        <v>1294494</v>
      </c>
      <c r="K403" s="27">
        <v>2022991</v>
      </c>
      <c r="L403" s="116">
        <v>1212122</v>
      </c>
      <c r="M403" s="116">
        <v>1212122</v>
      </c>
      <c r="N403" s="27">
        <v>1074381</v>
      </c>
      <c r="O403" s="266"/>
      <c r="P403" s="141"/>
      <c r="Q403" s="141"/>
      <c r="R403" s="141"/>
      <c r="S403" s="141"/>
      <c r="T403" s="141"/>
      <c r="U403" s="141"/>
      <c r="V403" s="141"/>
      <c r="W403" s="141"/>
      <c r="X403" s="141"/>
    </row>
    <row r="404" spans="1:24" ht="31.15" customHeight="1">
      <c r="A404" s="237"/>
      <c r="B404" s="148" t="s">
        <v>4</v>
      </c>
      <c r="C404" s="139">
        <v>2020</v>
      </c>
      <c r="D404" s="139">
        <v>2026</v>
      </c>
      <c r="E404" s="145" t="s">
        <v>25</v>
      </c>
      <c r="F404" s="11" t="s">
        <v>19</v>
      </c>
      <c r="G404" s="1">
        <f t="shared" ref="G404:M404" si="178">G405+G406</f>
        <v>28732371</v>
      </c>
      <c r="H404" s="1">
        <f t="shared" si="178"/>
        <v>4433496</v>
      </c>
      <c r="I404" s="1">
        <f t="shared" si="178"/>
        <v>4344686</v>
      </c>
      <c r="J404" s="27">
        <f>J405+J406</f>
        <v>3848921</v>
      </c>
      <c r="K404" s="1">
        <f t="shared" si="178"/>
        <v>3970194</v>
      </c>
      <c r="L404" s="1">
        <f t="shared" si="178"/>
        <v>3970194</v>
      </c>
      <c r="M404" s="1">
        <f t="shared" si="178"/>
        <v>3970194</v>
      </c>
      <c r="N404" s="1">
        <f>N405+N406</f>
        <v>4194686</v>
      </c>
      <c r="O404" s="266"/>
      <c r="P404" s="139" t="s">
        <v>87</v>
      </c>
      <c r="Q404" s="139">
        <v>100</v>
      </c>
      <c r="R404" s="139">
        <v>100</v>
      </c>
      <c r="S404" s="139">
        <v>100</v>
      </c>
      <c r="T404" s="139">
        <v>100</v>
      </c>
      <c r="U404" s="139">
        <v>100</v>
      </c>
      <c r="V404" s="139">
        <v>100</v>
      </c>
      <c r="W404" s="139">
        <v>100</v>
      </c>
      <c r="X404" s="139">
        <v>100</v>
      </c>
    </row>
    <row r="405" spans="1:24" ht="49.15" customHeight="1">
      <c r="A405" s="238"/>
      <c r="B405" s="149"/>
      <c r="C405" s="140"/>
      <c r="D405" s="140"/>
      <c r="E405" s="146"/>
      <c r="F405" s="11" t="s">
        <v>26</v>
      </c>
      <c r="G405" s="1">
        <f>SUM(H405:N405)</f>
        <v>0</v>
      </c>
      <c r="H405" s="1">
        <v>0</v>
      </c>
      <c r="I405" s="1">
        <v>0</v>
      </c>
      <c r="J405" s="27">
        <v>0</v>
      </c>
      <c r="K405" s="1">
        <v>0</v>
      </c>
      <c r="L405" s="1">
        <v>0</v>
      </c>
      <c r="M405" s="1">
        <v>0</v>
      </c>
      <c r="N405" s="1">
        <v>0</v>
      </c>
      <c r="O405" s="266"/>
      <c r="P405" s="140"/>
      <c r="Q405" s="140"/>
      <c r="R405" s="140"/>
      <c r="S405" s="140"/>
      <c r="T405" s="140"/>
      <c r="U405" s="140"/>
      <c r="V405" s="140"/>
      <c r="W405" s="140"/>
      <c r="X405" s="140"/>
    </row>
    <row r="406" spans="1:24" ht="30.75" customHeight="1">
      <c r="A406" s="239"/>
      <c r="B406" s="150"/>
      <c r="C406" s="141"/>
      <c r="D406" s="141"/>
      <c r="E406" s="147"/>
      <c r="F406" s="11" t="s">
        <v>27</v>
      </c>
      <c r="G406" s="1">
        <f>SUM(H406:N406)</f>
        <v>28732371</v>
      </c>
      <c r="H406" s="1">
        <v>4433496</v>
      </c>
      <c r="I406" s="1">
        <v>4344686</v>
      </c>
      <c r="J406" s="1">
        <v>3848921</v>
      </c>
      <c r="K406" s="1">
        <v>3970194</v>
      </c>
      <c r="L406" s="115">
        <v>3970194</v>
      </c>
      <c r="M406" s="115">
        <v>3970194</v>
      </c>
      <c r="N406" s="1">
        <v>4194686</v>
      </c>
      <c r="O406" s="267"/>
      <c r="P406" s="141"/>
      <c r="Q406" s="141"/>
      <c r="R406" s="141"/>
      <c r="S406" s="141"/>
      <c r="T406" s="141"/>
      <c r="U406" s="141"/>
      <c r="V406" s="141"/>
      <c r="W406" s="141"/>
      <c r="X406" s="141"/>
    </row>
    <row r="407" spans="1:24" ht="31.15" customHeight="1">
      <c r="A407" s="237"/>
      <c r="B407" s="148" t="s">
        <v>117</v>
      </c>
      <c r="C407" s="139">
        <v>2020</v>
      </c>
      <c r="D407" s="139">
        <v>2021</v>
      </c>
      <c r="E407" s="145" t="s">
        <v>25</v>
      </c>
      <c r="F407" s="11" t="s">
        <v>19</v>
      </c>
      <c r="G407" s="25">
        <f>G408+G409</f>
        <v>35269894</v>
      </c>
      <c r="H407" s="25">
        <f>H408+H409</f>
        <v>4747553</v>
      </c>
      <c r="I407" s="25">
        <f>I408+I409</f>
        <v>4469472</v>
      </c>
      <c r="J407" s="26">
        <f>J408+J409</f>
        <v>4472813</v>
      </c>
      <c r="K407" s="25">
        <f>K408+K409</f>
        <v>5703528</v>
      </c>
      <c r="L407" s="25">
        <f>SUM(L408:L409)</f>
        <v>5703528</v>
      </c>
      <c r="M407" s="25">
        <f>SUM(M408:M409)</f>
        <v>5703528</v>
      </c>
      <c r="N407" s="25">
        <f>SUM(N408:N409)</f>
        <v>4469472</v>
      </c>
      <c r="O407" s="139" t="s">
        <v>130</v>
      </c>
      <c r="P407" s="139" t="s">
        <v>87</v>
      </c>
      <c r="Q407" s="139">
        <v>100</v>
      </c>
      <c r="R407" s="139">
        <v>100</v>
      </c>
      <c r="S407" s="139">
        <v>100</v>
      </c>
      <c r="T407" s="139">
        <v>100</v>
      </c>
      <c r="U407" s="139">
        <v>100</v>
      </c>
      <c r="V407" s="139">
        <v>100</v>
      </c>
      <c r="W407" s="139">
        <v>100</v>
      </c>
      <c r="X407" s="139">
        <v>100</v>
      </c>
    </row>
    <row r="408" spans="1:24" ht="42" customHeight="1">
      <c r="A408" s="238"/>
      <c r="B408" s="149"/>
      <c r="C408" s="140"/>
      <c r="D408" s="140"/>
      <c r="E408" s="146"/>
      <c r="F408" s="11" t="s">
        <v>26</v>
      </c>
      <c r="G408" s="25">
        <f>SUM(H408:N408)</f>
        <v>0</v>
      </c>
      <c r="H408" s="28">
        <v>0</v>
      </c>
      <c r="I408" s="25">
        <v>0</v>
      </c>
      <c r="J408" s="26">
        <v>0</v>
      </c>
      <c r="K408" s="25">
        <v>0</v>
      </c>
      <c r="L408" s="26">
        <v>0</v>
      </c>
      <c r="M408" s="25">
        <v>0</v>
      </c>
      <c r="N408" s="25">
        <v>0</v>
      </c>
      <c r="O408" s="140"/>
      <c r="P408" s="140"/>
      <c r="Q408" s="140"/>
      <c r="R408" s="140"/>
      <c r="S408" s="140"/>
      <c r="T408" s="140"/>
      <c r="U408" s="140"/>
      <c r="V408" s="140"/>
      <c r="W408" s="140"/>
      <c r="X408" s="140"/>
    </row>
    <row r="409" spans="1:24" ht="45.6" customHeight="1">
      <c r="A409" s="239"/>
      <c r="B409" s="150"/>
      <c r="C409" s="141"/>
      <c r="D409" s="141"/>
      <c r="E409" s="147"/>
      <c r="F409" s="11" t="s">
        <v>27</v>
      </c>
      <c r="G409" s="25">
        <f>SUM(H409:N409)</f>
        <v>35269894</v>
      </c>
      <c r="H409" s="25">
        <v>4747553</v>
      </c>
      <c r="I409" s="25">
        <v>4469472</v>
      </c>
      <c r="J409" s="25">
        <v>4472813</v>
      </c>
      <c r="K409" s="25">
        <v>5703528</v>
      </c>
      <c r="L409" s="25">
        <v>5703528</v>
      </c>
      <c r="M409" s="25">
        <v>5703528</v>
      </c>
      <c r="N409" s="25">
        <v>4469472</v>
      </c>
      <c r="O409" s="140"/>
      <c r="P409" s="141"/>
      <c r="Q409" s="141"/>
      <c r="R409" s="141"/>
      <c r="S409" s="141"/>
      <c r="T409" s="141"/>
      <c r="U409" s="141"/>
      <c r="V409" s="141"/>
      <c r="W409" s="141"/>
      <c r="X409" s="141"/>
    </row>
    <row r="410" spans="1:24" ht="31.15" customHeight="1">
      <c r="A410" s="237"/>
      <c r="B410" s="148" t="s">
        <v>118</v>
      </c>
      <c r="C410" s="139">
        <v>2020</v>
      </c>
      <c r="D410" s="139">
        <v>2026</v>
      </c>
      <c r="E410" s="145" t="s">
        <v>25</v>
      </c>
      <c r="F410" s="11" t="s">
        <v>19</v>
      </c>
      <c r="G410" s="25">
        <f t="shared" ref="G410:M410" si="179">G411+G412</f>
        <v>37439301</v>
      </c>
      <c r="H410" s="25">
        <f t="shared" si="179"/>
        <v>4917769</v>
      </c>
      <c r="I410" s="25">
        <f t="shared" si="179"/>
        <v>4958524</v>
      </c>
      <c r="J410" s="26">
        <f>J411+J412</f>
        <v>4987425</v>
      </c>
      <c r="K410" s="25">
        <f t="shared" si="179"/>
        <v>5872353</v>
      </c>
      <c r="L410" s="25">
        <f t="shared" si="179"/>
        <v>5872353</v>
      </c>
      <c r="M410" s="25">
        <f t="shared" si="179"/>
        <v>5872353</v>
      </c>
      <c r="N410" s="25">
        <f>N411+N412</f>
        <v>4958524</v>
      </c>
      <c r="O410" s="140"/>
      <c r="P410" s="139" t="s">
        <v>87</v>
      </c>
      <c r="Q410" s="139">
        <v>100</v>
      </c>
      <c r="R410" s="139">
        <v>100</v>
      </c>
      <c r="S410" s="139">
        <v>100</v>
      </c>
      <c r="T410" s="139">
        <v>100</v>
      </c>
      <c r="U410" s="139">
        <v>100</v>
      </c>
      <c r="V410" s="139">
        <v>100</v>
      </c>
      <c r="W410" s="139">
        <v>100</v>
      </c>
      <c r="X410" s="139">
        <v>100</v>
      </c>
    </row>
    <row r="411" spans="1:24" ht="38.450000000000003" customHeight="1">
      <c r="A411" s="238"/>
      <c r="B411" s="149"/>
      <c r="C411" s="140"/>
      <c r="D411" s="140"/>
      <c r="E411" s="146"/>
      <c r="F411" s="11" t="s">
        <v>26</v>
      </c>
      <c r="G411" s="25">
        <f>SUM(H411:N411)</f>
        <v>0</v>
      </c>
      <c r="H411" s="25">
        <v>0</v>
      </c>
      <c r="I411" s="25">
        <v>0</v>
      </c>
      <c r="J411" s="26">
        <v>0</v>
      </c>
      <c r="K411" s="25">
        <v>0</v>
      </c>
      <c r="L411" s="25">
        <v>0</v>
      </c>
      <c r="M411" s="25">
        <v>0</v>
      </c>
      <c r="N411" s="25">
        <v>0</v>
      </c>
      <c r="O411" s="140"/>
      <c r="P411" s="140"/>
      <c r="Q411" s="140"/>
      <c r="R411" s="140"/>
      <c r="S411" s="140"/>
      <c r="T411" s="140"/>
      <c r="U411" s="140"/>
      <c r="V411" s="140"/>
      <c r="W411" s="140"/>
      <c r="X411" s="140"/>
    </row>
    <row r="412" spans="1:24" ht="62.45" customHeight="1">
      <c r="A412" s="239"/>
      <c r="B412" s="150"/>
      <c r="C412" s="141"/>
      <c r="D412" s="141"/>
      <c r="E412" s="147"/>
      <c r="F412" s="11" t="s">
        <v>27</v>
      </c>
      <c r="G412" s="25">
        <f>SUM(H412:N412)</f>
        <v>37439301</v>
      </c>
      <c r="H412" s="25">
        <v>4917769</v>
      </c>
      <c r="I412" s="25">
        <v>4958524</v>
      </c>
      <c r="J412" s="25">
        <v>4987425</v>
      </c>
      <c r="K412" s="25">
        <v>5872353</v>
      </c>
      <c r="L412" s="25">
        <v>5872353</v>
      </c>
      <c r="M412" s="25">
        <v>5872353</v>
      </c>
      <c r="N412" s="25">
        <v>4958524</v>
      </c>
      <c r="O412" s="141"/>
      <c r="P412" s="141"/>
      <c r="Q412" s="141"/>
      <c r="R412" s="141"/>
      <c r="S412" s="141"/>
      <c r="T412" s="141"/>
      <c r="U412" s="141"/>
      <c r="V412" s="141"/>
      <c r="W412" s="141"/>
      <c r="X412" s="141"/>
    </row>
    <row r="413" spans="1:24" ht="31.15" customHeight="1">
      <c r="A413" s="237"/>
      <c r="B413" s="148" t="s">
        <v>155</v>
      </c>
      <c r="C413" s="139">
        <v>2020</v>
      </c>
      <c r="D413" s="139">
        <v>2026</v>
      </c>
      <c r="E413" s="160" t="s">
        <v>119</v>
      </c>
      <c r="F413" s="83" t="s">
        <v>19</v>
      </c>
      <c r="G413" s="25">
        <f t="shared" ref="G413:M413" si="180">G414+G415</f>
        <v>12595200</v>
      </c>
      <c r="H413" s="25">
        <f t="shared" si="180"/>
        <v>2822400</v>
      </c>
      <c r="I413" s="25">
        <f t="shared" si="180"/>
        <v>2419200</v>
      </c>
      <c r="J413" s="26">
        <f t="shared" si="180"/>
        <v>3748500</v>
      </c>
      <c r="K413" s="26">
        <f t="shared" si="180"/>
        <v>3005100</v>
      </c>
      <c r="L413" s="26">
        <f t="shared" si="180"/>
        <v>200000</v>
      </c>
      <c r="M413" s="26">
        <f t="shared" si="180"/>
        <v>200000</v>
      </c>
      <c r="N413" s="25">
        <f>N414+N415</f>
        <v>200000</v>
      </c>
      <c r="O413" s="139" t="s">
        <v>96</v>
      </c>
      <c r="P413" s="139" t="s">
        <v>124</v>
      </c>
      <c r="Q413" s="139">
        <v>17</v>
      </c>
      <c r="R413" s="139">
        <v>17</v>
      </c>
      <c r="S413" s="139">
        <v>17</v>
      </c>
      <c r="T413" s="139">
        <v>17</v>
      </c>
      <c r="U413" s="139">
        <v>17</v>
      </c>
      <c r="V413" s="139">
        <v>17</v>
      </c>
      <c r="W413" s="139">
        <v>17</v>
      </c>
      <c r="X413" s="139">
        <v>17</v>
      </c>
    </row>
    <row r="414" spans="1:24" ht="52.15" customHeight="1">
      <c r="A414" s="238"/>
      <c r="B414" s="149"/>
      <c r="C414" s="140"/>
      <c r="D414" s="140"/>
      <c r="E414" s="161"/>
      <c r="F414" s="83" t="s">
        <v>26</v>
      </c>
      <c r="G414" s="25">
        <f>SUM(H414:N414)</f>
        <v>959856</v>
      </c>
      <c r="H414" s="25">
        <v>84672</v>
      </c>
      <c r="I414" s="25">
        <v>72576</v>
      </c>
      <c r="J414" s="26">
        <v>112455</v>
      </c>
      <c r="K414" s="25">
        <v>90153</v>
      </c>
      <c r="L414" s="26">
        <v>200000</v>
      </c>
      <c r="M414" s="25">
        <v>200000</v>
      </c>
      <c r="N414" s="26">
        <v>200000</v>
      </c>
      <c r="O414" s="140"/>
      <c r="P414" s="140"/>
      <c r="Q414" s="140"/>
      <c r="R414" s="140"/>
      <c r="S414" s="140"/>
      <c r="T414" s="140"/>
      <c r="U414" s="140"/>
      <c r="V414" s="140"/>
      <c r="W414" s="140"/>
      <c r="X414" s="140"/>
    </row>
    <row r="415" spans="1:24" ht="36.6" customHeight="1">
      <c r="A415" s="239"/>
      <c r="B415" s="150"/>
      <c r="C415" s="141"/>
      <c r="D415" s="141"/>
      <c r="E415" s="162"/>
      <c r="F415" s="83" t="s">
        <v>27</v>
      </c>
      <c r="G415" s="25">
        <f>SUM(H415:N415)</f>
        <v>11635344</v>
      </c>
      <c r="H415" s="25">
        <v>2737728</v>
      </c>
      <c r="I415" s="25">
        <v>2346624</v>
      </c>
      <c r="J415" s="26">
        <v>3636045</v>
      </c>
      <c r="K415" s="25">
        <v>2914947</v>
      </c>
      <c r="L415" s="25">
        <v>0</v>
      </c>
      <c r="M415" s="25">
        <v>0</v>
      </c>
      <c r="N415" s="25">
        <v>0</v>
      </c>
      <c r="O415" s="141"/>
      <c r="P415" s="141"/>
      <c r="Q415" s="141"/>
      <c r="R415" s="141"/>
      <c r="S415" s="141"/>
      <c r="T415" s="141"/>
      <c r="U415" s="141"/>
      <c r="V415" s="141"/>
      <c r="W415" s="141"/>
      <c r="X415" s="141"/>
    </row>
    <row r="416" spans="1:24" s="86" customFormat="1" ht="36.6" customHeight="1">
      <c r="A416" s="84"/>
      <c r="B416" s="148" t="s">
        <v>243</v>
      </c>
      <c r="C416" s="139">
        <v>2022</v>
      </c>
      <c r="D416" s="139">
        <v>2026</v>
      </c>
      <c r="E416" s="145" t="s">
        <v>25</v>
      </c>
      <c r="F416" s="11" t="s">
        <v>19</v>
      </c>
      <c r="G416" s="25">
        <f t="shared" ref="G416:M416" si="181">G417+G418</f>
        <v>0</v>
      </c>
      <c r="H416" s="25">
        <f t="shared" si="181"/>
        <v>0</v>
      </c>
      <c r="I416" s="25">
        <f t="shared" si="181"/>
        <v>0</v>
      </c>
      <c r="J416" s="26">
        <f t="shared" si="181"/>
        <v>0</v>
      </c>
      <c r="K416" s="26">
        <f t="shared" si="181"/>
        <v>0</v>
      </c>
      <c r="L416" s="26">
        <f t="shared" si="181"/>
        <v>0</v>
      </c>
      <c r="M416" s="26">
        <f t="shared" si="181"/>
        <v>0</v>
      </c>
      <c r="N416" s="25">
        <f>N417+N418</f>
        <v>0</v>
      </c>
      <c r="O416" s="139" t="s">
        <v>244</v>
      </c>
      <c r="P416" s="139" t="s">
        <v>80</v>
      </c>
      <c r="Q416" s="139"/>
      <c r="R416" s="139"/>
      <c r="S416" s="139"/>
      <c r="T416" s="139"/>
      <c r="U416" s="139"/>
      <c r="V416" s="139"/>
      <c r="W416" s="139"/>
      <c r="X416" s="139"/>
    </row>
    <row r="417" spans="1:25" s="86" customFormat="1" ht="36.6" customHeight="1">
      <c r="A417" s="84"/>
      <c r="B417" s="149"/>
      <c r="C417" s="140"/>
      <c r="D417" s="140"/>
      <c r="E417" s="146"/>
      <c r="F417" s="11" t="s">
        <v>26</v>
      </c>
      <c r="G417" s="25">
        <f>SUM(H417:N417)</f>
        <v>0</v>
      </c>
      <c r="H417" s="25">
        <v>0</v>
      </c>
      <c r="I417" s="25">
        <v>0</v>
      </c>
      <c r="J417" s="26">
        <v>0</v>
      </c>
      <c r="K417" s="25">
        <v>0</v>
      </c>
      <c r="L417" s="26">
        <v>0</v>
      </c>
      <c r="M417" s="25">
        <v>0</v>
      </c>
      <c r="N417" s="26">
        <v>0</v>
      </c>
      <c r="O417" s="140"/>
      <c r="P417" s="140"/>
      <c r="Q417" s="140"/>
      <c r="R417" s="140"/>
      <c r="S417" s="140"/>
      <c r="T417" s="140"/>
      <c r="U417" s="140"/>
      <c r="V417" s="140"/>
      <c r="W417" s="140"/>
      <c r="X417" s="140"/>
    </row>
    <row r="418" spans="1:25" s="86" customFormat="1" ht="103.15" customHeight="1">
      <c r="A418" s="84"/>
      <c r="B418" s="150"/>
      <c r="C418" s="141"/>
      <c r="D418" s="141"/>
      <c r="E418" s="147"/>
      <c r="F418" s="11" t="s">
        <v>27</v>
      </c>
      <c r="G418" s="25">
        <f>SUM(H418:N418)</f>
        <v>0</v>
      </c>
      <c r="H418" s="25">
        <v>0</v>
      </c>
      <c r="I418" s="25">
        <v>0</v>
      </c>
      <c r="J418" s="26">
        <v>0</v>
      </c>
      <c r="K418" s="25">
        <v>0</v>
      </c>
      <c r="L418" s="25">
        <v>0</v>
      </c>
      <c r="M418" s="25">
        <v>0</v>
      </c>
      <c r="N418" s="25">
        <v>0</v>
      </c>
      <c r="O418" s="141"/>
      <c r="P418" s="141"/>
      <c r="Q418" s="141"/>
      <c r="R418" s="141"/>
      <c r="S418" s="141"/>
      <c r="T418" s="141"/>
      <c r="U418" s="141"/>
      <c r="V418" s="141"/>
      <c r="W418" s="141"/>
      <c r="X418" s="141"/>
    </row>
    <row r="419" spans="1:25" ht="31.15" customHeight="1">
      <c r="A419" s="237"/>
      <c r="B419" s="136" t="s">
        <v>61</v>
      </c>
      <c r="C419" s="139">
        <v>2020</v>
      </c>
      <c r="D419" s="139">
        <v>2026</v>
      </c>
      <c r="E419" s="160" t="s">
        <v>50</v>
      </c>
      <c r="F419" s="11" t="s">
        <v>19</v>
      </c>
      <c r="G419" s="25" t="s">
        <v>33</v>
      </c>
      <c r="H419" s="25" t="s">
        <v>33</v>
      </c>
      <c r="I419" s="25" t="s">
        <v>33</v>
      </c>
      <c r="J419" s="25" t="s">
        <v>33</v>
      </c>
      <c r="K419" s="25" t="s">
        <v>33</v>
      </c>
      <c r="L419" s="25" t="s">
        <v>33</v>
      </c>
      <c r="M419" s="25" t="s">
        <v>33</v>
      </c>
      <c r="N419" s="25" t="s">
        <v>33</v>
      </c>
      <c r="O419" s="139" t="s">
        <v>18</v>
      </c>
      <c r="P419" s="139" t="s">
        <v>18</v>
      </c>
      <c r="Q419" s="139" t="s">
        <v>18</v>
      </c>
      <c r="R419" s="139" t="s">
        <v>18</v>
      </c>
      <c r="S419" s="139" t="s">
        <v>18</v>
      </c>
      <c r="T419" s="139" t="s">
        <v>18</v>
      </c>
      <c r="U419" s="139" t="s">
        <v>18</v>
      </c>
      <c r="V419" s="139" t="s">
        <v>18</v>
      </c>
      <c r="W419" s="139" t="s">
        <v>18</v>
      </c>
      <c r="X419" s="139" t="s">
        <v>18</v>
      </c>
    </row>
    <row r="420" spans="1:25" ht="100.9" customHeight="1">
      <c r="A420" s="238"/>
      <c r="B420" s="137"/>
      <c r="C420" s="140"/>
      <c r="D420" s="140"/>
      <c r="E420" s="161"/>
      <c r="F420" s="11" t="s">
        <v>26</v>
      </c>
      <c r="G420" s="25" t="s">
        <v>33</v>
      </c>
      <c r="H420" s="25" t="s">
        <v>33</v>
      </c>
      <c r="I420" s="25" t="s">
        <v>33</v>
      </c>
      <c r="J420" s="25" t="s">
        <v>33</v>
      </c>
      <c r="K420" s="25" t="s">
        <v>33</v>
      </c>
      <c r="L420" s="25" t="s">
        <v>33</v>
      </c>
      <c r="M420" s="25" t="s">
        <v>33</v>
      </c>
      <c r="N420" s="25" t="s">
        <v>33</v>
      </c>
      <c r="O420" s="140"/>
      <c r="P420" s="140"/>
      <c r="Q420" s="140"/>
      <c r="R420" s="140"/>
      <c r="S420" s="140"/>
      <c r="T420" s="140"/>
      <c r="U420" s="140"/>
      <c r="V420" s="140"/>
      <c r="W420" s="140"/>
      <c r="X420" s="140"/>
    </row>
    <row r="421" spans="1:25" ht="34.5" customHeight="1">
      <c r="A421" s="239"/>
      <c r="B421" s="138"/>
      <c r="C421" s="141"/>
      <c r="D421" s="141"/>
      <c r="E421" s="162"/>
      <c r="F421" s="11" t="s">
        <v>27</v>
      </c>
      <c r="G421" s="25" t="s">
        <v>33</v>
      </c>
      <c r="H421" s="25" t="s">
        <v>33</v>
      </c>
      <c r="I421" s="25" t="s">
        <v>33</v>
      </c>
      <c r="J421" s="25" t="s">
        <v>33</v>
      </c>
      <c r="K421" s="25" t="s">
        <v>33</v>
      </c>
      <c r="L421" s="25" t="s">
        <v>33</v>
      </c>
      <c r="M421" s="25" t="s">
        <v>33</v>
      </c>
      <c r="N421" s="25" t="s">
        <v>33</v>
      </c>
      <c r="O421" s="141"/>
      <c r="P421" s="141"/>
      <c r="Q421" s="141"/>
      <c r="R421" s="141"/>
      <c r="S421" s="141"/>
      <c r="T421" s="141"/>
      <c r="U421" s="141"/>
      <c r="V421" s="141"/>
      <c r="W421" s="141"/>
      <c r="X421" s="141"/>
    </row>
    <row r="422" spans="1:25" ht="15.75" customHeight="1">
      <c r="A422" s="237"/>
      <c r="B422" s="148" t="s">
        <v>62</v>
      </c>
      <c r="C422" s="139">
        <v>2020</v>
      </c>
      <c r="D422" s="139">
        <v>2026</v>
      </c>
      <c r="E422" s="160"/>
      <c r="F422" s="11" t="s">
        <v>19</v>
      </c>
      <c r="G422" s="25">
        <f t="shared" ref="G422:L422" si="182">G423+G424</f>
        <v>12693441.41</v>
      </c>
      <c r="H422" s="25">
        <f t="shared" si="182"/>
        <v>4296835.91</v>
      </c>
      <c r="I422" s="26">
        <f t="shared" si="182"/>
        <v>2851118.33</v>
      </c>
      <c r="J422" s="26">
        <f t="shared" si="182"/>
        <v>3531339</v>
      </c>
      <c r="K422" s="25">
        <f t="shared" si="182"/>
        <v>1697742.17</v>
      </c>
      <c r="L422" s="25">
        <f t="shared" si="182"/>
        <v>0</v>
      </c>
      <c r="M422" s="25">
        <f>M423+M424</f>
        <v>0</v>
      </c>
      <c r="N422" s="25">
        <f>N423+N424</f>
        <v>316406</v>
      </c>
      <c r="O422" s="139" t="s">
        <v>18</v>
      </c>
      <c r="P422" s="139" t="s">
        <v>18</v>
      </c>
      <c r="Q422" s="139" t="s">
        <v>18</v>
      </c>
      <c r="R422" s="139" t="s">
        <v>18</v>
      </c>
      <c r="S422" s="139" t="s">
        <v>18</v>
      </c>
      <c r="T422" s="139" t="s">
        <v>18</v>
      </c>
      <c r="U422" s="139" t="s">
        <v>18</v>
      </c>
      <c r="V422" s="139" t="s">
        <v>18</v>
      </c>
      <c r="W422" s="139" t="s">
        <v>18</v>
      </c>
      <c r="X422" s="139" t="s">
        <v>18</v>
      </c>
    </row>
    <row r="423" spans="1:25" ht="44.45" customHeight="1">
      <c r="A423" s="238"/>
      <c r="B423" s="149"/>
      <c r="C423" s="140"/>
      <c r="D423" s="140"/>
      <c r="E423" s="161"/>
      <c r="F423" s="11" t="s">
        <v>26</v>
      </c>
      <c r="G423" s="25">
        <f>SUM(H423:N423)</f>
        <v>8093515.6299999999</v>
      </c>
      <c r="H423" s="25">
        <f>H426+H429+H432+H438+H447</f>
        <v>1884505.03</v>
      </c>
      <c r="I423" s="25">
        <f t="shared" ref="I423:N423" si="183">I426+I429+I432+I438+I447</f>
        <v>1841868.82</v>
      </c>
      <c r="J423" s="25">
        <f t="shared" si="183"/>
        <v>2352993.61</v>
      </c>
      <c r="K423" s="25">
        <f t="shared" si="183"/>
        <v>1697742.17</v>
      </c>
      <c r="L423" s="25">
        <f t="shared" si="183"/>
        <v>0</v>
      </c>
      <c r="M423" s="25">
        <f t="shared" si="183"/>
        <v>0</v>
      </c>
      <c r="N423" s="25">
        <f t="shared" si="183"/>
        <v>316406</v>
      </c>
      <c r="O423" s="140"/>
      <c r="P423" s="140"/>
      <c r="Q423" s="140"/>
      <c r="R423" s="140"/>
      <c r="S423" s="140"/>
      <c r="T423" s="140"/>
      <c r="U423" s="140"/>
      <c r="V423" s="140"/>
      <c r="W423" s="140"/>
      <c r="X423" s="140"/>
    </row>
    <row r="424" spans="1:25" ht="33" customHeight="1">
      <c r="A424" s="239"/>
      <c r="B424" s="150"/>
      <c r="C424" s="141"/>
      <c r="D424" s="141"/>
      <c r="E424" s="162"/>
      <c r="F424" s="11" t="s">
        <v>27</v>
      </c>
      <c r="G424" s="25">
        <f>SUM(H424:N424)</f>
        <v>4599925.7799999993</v>
      </c>
      <c r="H424" s="25">
        <f>H427+H430+H433+H439+H448+H451</f>
        <v>2412330.88</v>
      </c>
      <c r="I424" s="25">
        <f t="shared" ref="I424:N424" si="184">I427+I430+I433+I439+I448+I451</f>
        <v>1009249.51</v>
      </c>
      <c r="J424" s="25">
        <f t="shared" si="184"/>
        <v>1178345.3899999999</v>
      </c>
      <c r="K424" s="25">
        <f t="shared" si="184"/>
        <v>0</v>
      </c>
      <c r="L424" s="25">
        <f t="shared" si="184"/>
        <v>0</v>
      </c>
      <c r="M424" s="25">
        <f t="shared" si="184"/>
        <v>0</v>
      </c>
      <c r="N424" s="25">
        <f t="shared" si="184"/>
        <v>0</v>
      </c>
      <c r="O424" s="141"/>
      <c r="P424" s="141"/>
      <c r="Q424" s="141"/>
      <c r="R424" s="141"/>
      <c r="S424" s="141"/>
      <c r="T424" s="141"/>
      <c r="U424" s="141"/>
      <c r="V424" s="141"/>
      <c r="W424" s="141"/>
      <c r="X424" s="141"/>
    </row>
    <row r="425" spans="1:25" ht="15.75" customHeight="1">
      <c r="A425" s="237"/>
      <c r="B425" s="136" t="s">
        <v>120</v>
      </c>
      <c r="C425" s="139">
        <v>2020</v>
      </c>
      <c r="D425" s="139">
        <v>2026</v>
      </c>
      <c r="E425" s="160" t="s">
        <v>214</v>
      </c>
      <c r="F425" s="11" t="s">
        <v>19</v>
      </c>
      <c r="G425" s="25">
        <f t="shared" ref="G425:M425" si="185">G426+G427</f>
        <v>4721466.57</v>
      </c>
      <c r="H425" s="25">
        <f t="shared" si="185"/>
        <v>1578192.03</v>
      </c>
      <c r="I425" s="25">
        <f t="shared" si="185"/>
        <v>1122709.51</v>
      </c>
      <c r="J425" s="26">
        <f>J426+J427</f>
        <v>1771987.8599999999</v>
      </c>
      <c r="K425" s="25">
        <f t="shared" si="185"/>
        <v>85117.17</v>
      </c>
      <c r="L425" s="25">
        <f t="shared" si="185"/>
        <v>0</v>
      </c>
      <c r="M425" s="25">
        <f t="shared" si="185"/>
        <v>0</v>
      </c>
      <c r="N425" s="25">
        <f>N426+N427</f>
        <v>163460</v>
      </c>
      <c r="O425" s="139" t="s">
        <v>93</v>
      </c>
      <c r="P425" s="139" t="s">
        <v>94</v>
      </c>
      <c r="Q425" s="139">
        <v>1263</v>
      </c>
      <c r="R425" s="139">
        <v>142</v>
      </c>
      <c r="S425" s="139">
        <v>145</v>
      </c>
      <c r="T425" s="139">
        <v>126</v>
      </c>
      <c r="U425" s="139">
        <v>130</v>
      </c>
      <c r="V425" s="139">
        <v>170</v>
      </c>
      <c r="W425" s="139">
        <v>180</v>
      </c>
      <c r="X425" s="139">
        <v>185</v>
      </c>
    </row>
    <row r="426" spans="1:25" ht="61.15" customHeight="1">
      <c r="A426" s="238"/>
      <c r="B426" s="137"/>
      <c r="C426" s="140"/>
      <c r="D426" s="140"/>
      <c r="E426" s="161"/>
      <c r="F426" s="11" t="s">
        <v>26</v>
      </c>
      <c r="G426" s="25">
        <f>SUM(H426:N426)</f>
        <v>1338698.8299999998</v>
      </c>
      <c r="H426" s="25">
        <v>133019.19</v>
      </c>
      <c r="I426" s="25">
        <v>363460</v>
      </c>
      <c r="J426" s="25">
        <v>593642.47</v>
      </c>
      <c r="K426" s="25">
        <v>85117.17</v>
      </c>
      <c r="L426" s="25">
        <v>0</v>
      </c>
      <c r="M426" s="25">
        <v>0</v>
      </c>
      <c r="N426" s="25">
        <v>163460</v>
      </c>
      <c r="O426" s="140"/>
      <c r="P426" s="140"/>
      <c r="Q426" s="140"/>
      <c r="R426" s="140"/>
      <c r="S426" s="140"/>
      <c r="T426" s="140"/>
      <c r="U426" s="140"/>
      <c r="V426" s="140"/>
      <c r="W426" s="140"/>
      <c r="X426" s="140"/>
    </row>
    <row r="427" spans="1:25" ht="68.45" customHeight="1">
      <c r="A427" s="239"/>
      <c r="B427" s="138"/>
      <c r="C427" s="141"/>
      <c r="D427" s="141"/>
      <c r="E427" s="162"/>
      <c r="F427" s="11" t="s">
        <v>27</v>
      </c>
      <c r="G427" s="25">
        <f>SUM(H427:N427)</f>
        <v>3382767.74</v>
      </c>
      <c r="H427" s="25">
        <v>1445172.84</v>
      </c>
      <c r="I427" s="25">
        <v>759249.51</v>
      </c>
      <c r="J427" s="26">
        <v>1178345.3899999999</v>
      </c>
      <c r="K427" s="25">
        <v>0</v>
      </c>
      <c r="L427" s="25">
        <v>0</v>
      </c>
      <c r="M427" s="25">
        <v>0</v>
      </c>
      <c r="N427" s="25">
        <v>0</v>
      </c>
      <c r="O427" s="141"/>
      <c r="P427" s="141"/>
      <c r="Q427" s="141"/>
      <c r="R427" s="141"/>
      <c r="S427" s="141"/>
      <c r="T427" s="141"/>
      <c r="U427" s="141"/>
      <c r="V427" s="141"/>
      <c r="W427" s="141"/>
      <c r="X427" s="141"/>
      <c r="Y427" s="10"/>
    </row>
    <row r="428" spans="1:25" ht="31.15" customHeight="1">
      <c r="A428" s="237"/>
      <c r="B428" s="136" t="s">
        <v>121</v>
      </c>
      <c r="C428" s="139">
        <v>2020</v>
      </c>
      <c r="D428" s="139">
        <v>2026</v>
      </c>
      <c r="E428" s="160" t="s">
        <v>97</v>
      </c>
      <c r="F428" s="11" t="s">
        <v>19</v>
      </c>
      <c r="G428" s="25">
        <f t="shared" ref="G428:M428" si="186">G429+G430</f>
        <v>6717285.5300000003</v>
      </c>
      <c r="H428" s="25">
        <f t="shared" si="186"/>
        <v>1713954.57</v>
      </c>
      <c r="I428" s="25">
        <f t="shared" si="186"/>
        <v>1478408.82</v>
      </c>
      <c r="J428" s="26">
        <f t="shared" si="186"/>
        <v>1759351.14</v>
      </c>
      <c r="K428" s="25">
        <f t="shared" si="186"/>
        <v>1612625</v>
      </c>
      <c r="L428" s="25">
        <f t="shared" si="186"/>
        <v>0</v>
      </c>
      <c r="M428" s="25">
        <f t="shared" si="186"/>
        <v>0</v>
      </c>
      <c r="N428" s="25">
        <f>N429+N430</f>
        <v>152946</v>
      </c>
      <c r="O428" s="139" t="s">
        <v>95</v>
      </c>
      <c r="P428" s="139" t="s">
        <v>94</v>
      </c>
      <c r="Q428" s="139">
        <v>2483</v>
      </c>
      <c r="R428" s="139">
        <v>300</v>
      </c>
      <c r="S428" s="139">
        <v>300</v>
      </c>
      <c r="T428" s="139">
        <v>328</v>
      </c>
      <c r="U428" s="139">
        <v>305</v>
      </c>
      <c r="V428" s="139">
        <v>310</v>
      </c>
      <c r="W428" s="139">
        <v>310</v>
      </c>
      <c r="X428" s="139">
        <v>315</v>
      </c>
    </row>
    <row r="429" spans="1:25" ht="44.45" customHeight="1">
      <c r="A429" s="238"/>
      <c r="B429" s="137"/>
      <c r="C429" s="140"/>
      <c r="D429" s="140"/>
      <c r="E429" s="161"/>
      <c r="F429" s="11" t="s">
        <v>26</v>
      </c>
      <c r="G429" s="25">
        <f>SUM(H429:N429)</f>
        <v>6717285.5300000003</v>
      </c>
      <c r="H429" s="25">
        <v>1713954.57</v>
      </c>
      <c r="I429" s="25">
        <v>1478408.82</v>
      </c>
      <c r="J429" s="26">
        <v>1759351.14</v>
      </c>
      <c r="K429" s="25">
        <v>1612625</v>
      </c>
      <c r="L429" s="26">
        <v>0</v>
      </c>
      <c r="M429" s="25">
        <v>0</v>
      </c>
      <c r="N429" s="76">
        <v>152946</v>
      </c>
      <c r="O429" s="140"/>
      <c r="P429" s="140"/>
      <c r="Q429" s="140"/>
      <c r="R429" s="140"/>
      <c r="S429" s="140"/>
      <c r="T429" s="140"/>
      <c r="U429" s="140"/>
      <c r="V429" s="140"/>
      <c r="W429" s="140"/>
      <c r="X429" s="140"/>
    </row>
    <row r="430" spans="1:25" ht="30.75" customHeight="1">
      <c r="A430" s="239"/>
      <c r="B430" s="138"/>
      <c r="C430" s="141"/>
      <c r="D430" s="141"/>
      <c r="E430" s="162"/>
      <c r="F430" s="11" t="s">
        <v>27</v>
      </c>
      <c r="G430" s="25">
        <f>SUM(H430:N430)</f>
        <v>0</v>
      </c>
      <c r="H430" s="25"/>
      <c r="I430" s="25">
        <v>0</v>
      </c>
      <c r="J430" s="26">
        <v>0</v>
      </c>
      <c r="K430" s="25">
        <v>0</v>
      </c>
      <c r="L430" s="25">
        <v>0</v>
      </c>
      <c r="M430" s="25">
        <v>0</v>
      </c>
      <c r="N430" s="25">
        <v>0</v>
      </c>
      <c r="O430" s="141"/>
      <c r="P430" s="141"/>
      <c r="Q430" s="141"/>
      <c r="R430" s="141"/>
      <c r="S430" s="141"/>
      <c r="T430" s="141"/>
      <c r="U430" s="141"/>
      <c r="V430" s="141"/>
      <c r="W430" s="141"/>
      <c r="X430" s="141"/>
    </row>
    <row r="431" spans="1:25" ht="31.15" customHeight="1">
      <c r="A431" s="237"/>
      <c r="B431" s="136" t="s">
        <v>161</v>
      </c>
      <c r="C431" s="139">
        <v>2020</v>
      </c>
      <c r="D431" s="139">
        <v>2026</v>
      </c>
      <c r="E431" s="139" t="s">
        <v>103</v>
      </c>
      <c r="F431" s="11" t="s">
        <v>19</v>
      </c>
      <c r="G431" s="25">
        <f>G432+G433</f>
        <v>0</v>
      </c>
      <c r="H431" s="25">
        <f>H432+H433</f>
        <v>0</v>
      </c>
      <c r="I431" s="25"/>
      <c r="J431" s="26"/>
      <c r="K431" s="25"/>
      <c r="L431" s="25"/>
      <c r="M431" s="25"/>
      <c r="N431" s="25"/>
      <c r="O431" s="139" t="s">
        <v>163</v>
      </c>
      <c r="P431" s="139" t="s">
        <v>80</v>
      </c>
      <c r="Q431" s="139">
        <v>1</v>
      </c>
      <c r="R431" s="139">
        <v>1</v>
      </c>
      <c r="S431" s="139"/>
      <c r="T431" s="139"/>
      <c r="U431" s="139"/>
      <c r="V431" s="139"/>
      <c r="W431" s="139"/>
      <c r="X431" s="139"/>
    </row>
    <row r="432" spans="1:25" ht="39" customHeight="1">
      <c r="A432" s="238"/>
      <c r="B432" s="137"/>
      <c r="C432" s="140"/>
      <c r="D432" s="140"/>
      <c r="E432" s="140"/>
      <c r="F432" s="11" t="s">
        <v>26</v>
      </c>
      <c r="G432" s="25">
        <f>SUM(H432:N432)</f>
        <v>0</v>
      </c>
      <c r="H432" s="25">
        <v>0</v>
      </c>
      <c r="I432" s="25"/>
      <c r="J432" s="26"/>
      <c r="K432" s="25"/>
      <c r="L432" s="25"/>
      <c r="M432" s="25"/>
      <c r="N432" s="25"/>
      <c r="O432" s="140"/>
      <c r="P432" s="140"/>
      <c r="Q432" s="140"/>
      <c r="R432" s="140"/>
      <c r="S432" s="140"/>
      <c r="T432" s="140"/>
      <c r="U432" s="140"/>
      <c r="V432" s="140"/>
      <c r="W432" s="140"/>
      <c r="X432" s="140"/>
    </row>
    <row r="433" spans="1:24" ht="62.45" customHeight="1">
      <c r="A433" s="239"/>
      <c r="B433" s="138"/>
      <c r="C433" s="141"/>
      <c r="D433" s="141"/>
      <c r="E433" s="141"/>
      <c r="F433" s="11" t="s">
        <v>27</v>
      </c>
      <c r="G433" s="25">
        <f>SUM(H433:N433)</f>
        <v>0</v>
      </c>
      <c r="H433" s="25">
        <v>0</v>
      </c>
      <c r="I433" s="25"/>
      <c r="J433" s="26"/>
      <c r="K433" s="25"/>
      <c r="L433" s="25"/>
      <c r="M433" s="25"/>
      <c r="N433" s="25"/>
      <c r="O433" s="141"/>
      <c r="P433" s="141"/>
      <c r="Q433" s="141"/>
      <c r="R433" s="141"/>
      <c r="S433" s="141"/>
      <c r="T433" s="141"/>
      <c r="U433" s="141"/>
      <c r="V433" s="141"/>
      <c r="W433" s="141"/>
      <c r="X433" s="141"/>
    </row>
    <row r="434" spans="1:24" ht="31.15" customHeight="1">
      <c r="A434" s="237"/>
      <c r="B434" s="136" t="s">
        <v>162</v>
      </c>
      <c r="C434" s="139">
        <v>2020</v>
      </c>
      <c r="D434" s="139">
        <v>2026</v>
      </c>
      <c r="E434" s="139" t="s">
        <v>103</v>
      </c>
      <c r="F434" s="11" t="s">
        <v>19</v>
      </c>
      <c r="G434" s="25">
        <f>G435+G436</f>
        <v>0</v>
      </c>
      <c r="H434" s="25">
        <f>H435+H436</f>
        <v>0</v>
      </c>
      <c r="I434" s="25"/>
      <c r="J434" s="26"/>
      <c r="K434" s="25"/>
      <c r="L434" s="25"/>
      <c r="M434" s="25"/>
      <c r="N434" s="25"/>
      <c r="O434" s="139" t="s">
        <v>163</v>
      </c>
      <c r="P434" s="139" t="s">
        <v>80</v>
      </c>
      <c r="Q434" s="139">
        <v>1</v>
      </c>
      <c r="R434" s="139">
        <v>1</v>
      </c>
      <c r="S434" s="139"/>
      <c r="T434" s="139"/>
      <c r="U434" s="139"/>
      <c r="V434" s="139"/>
      <c r="W434" s="139"/>
      <c r="X434" s="139"/>
    </row>
    <row r="435" spans="1:24" ht="46.9" customHeight="1">
      <c r="A435" s="238"/>
      <c r="B435" s="137"/>
      <c r="C435" s="140"/>
      <c r="D435" s="140"/>
      <c r="E435" s="140"/>
      <c r="F435" s="11" t="s">
        <v>26</v>
      </c>
      <c r="G435" s="25">
        <f>SUM(H435:N435)</f>
        <v>0</v>
      </c>
      <c r="H435" s="25">
        <v>0</v>
      </c>
      <c r="I435" s="25"/>
      <c r="J435" s="26"/>
      <c r="K435" s="25"/>
      <c r="L435" s="25"/>
      <c r="M435" s="25"/>
      <c r="N435" s="25"/>
      <c r="O435" s="140"/>
      <c r="P435" s="140"/>
      <c r="Q435" s="140"/>
      <c r="R435" s="140"/>
      <c r="S435" s="140"/>
      <c r="T435" s="140"/>
      <c r="U435" s="140"/>
      <c r="V435" s="140"/>
      <c r="W435" s="140"/>
      <c r="X435" s="140"/>
    </row>
    <row r="436" spans="1:24" ht="53.45" customHeight="1">
      <c r="A436" s="239"/>
      <c r="B436" s="138"/>
      <c r="C436" s="141"/>
      <c r="D436" s="141"/>
      <c r="E436" s="141"/>
      <c r="F436" s="11" t="s">
        <v>27</v>
      </c>
      <c r="G436" s="25">
        <f>SUM(H436:N436)</f>
        <v>0</v>
      </c>
      <c r="H436" s="25">
        <v>0</v>
      </c>
      <c r="I436" s="25"/>
      <c r="J436" s="26"/>
      <c r="K436" s="25"/>
      <c r="L436" s="25"/>
      <c r="M436" s="25"/>
      <c r="N436" s="25"/>
      <c r="O436" s="141"/>
      <c r="P436" s="141"/>
      <c r="Q436" s="141"/>
      <c r="R436" s="141"/>
      <c r="S436" s="141"/>
      <c r="T436" s="141"/>
      <c r="U436" s="141"/>
      <c r="V436" s="141"/>
      <c r="W436" s="141"/>
      <c r="X436" s="141"/>
    </row>
    <row r="437" spans="1:24" ht="31.15" customHeight="1">
      <c r="A437" s="237"/>
      <c r="B437" s="136" t="s">
        <v>164</v>
      </c>
      <c r="C437" s="139">
        <v>2020</v>
      </c>
      <c r="D437" s="139">
        <v>2026</v>
      </c>
      <c r="E437" s="139" t="s">
        <v>103</v>
      </c>
      <c r="F437" s="11" t="s">
        <v>19</v>
      </c>
      <c r="G437" s="25">
        <f>G438+G439</f>
        <v>0</v>
      </c>
      <c r="H437" s="25">
        <f>H438+H439</f>
        <v>0</v>
      </c>
      <c r="I437" s="25"/>
      <c r="J437" s="26"/>
      <c r="K437" s="25"/>
      <c r="L437" s="25"/>
      <c r="M437" s="25"/>
      <c r="N437" s="25"/>
      <c r="O437" s="139" t="s">
        <v>163</v>
      </c>
      <c r="P437" s="139" t="s">
        <v>134</v>
      </c>
      <c r="Q437" s="139">
        <v>1</v>
      </c>
      <c r="R437" s="139">
        <v>1</v>
      </c>
      <c r="S437" s="139"/>
      <c r="T437" s="139"/>
      <c r="U437" s="139"/>
      <c r="V437" s="139"/>
      <c r="W437" s="139"/>
      <c r="X437" s="139"/>
    </row>
    <row r="438" spans="1:24" ht="51" customHeight="1">
      <c r="A438" s="238"/>
      <c r="B438" s="137"/>
      <c r="C438" s="140"/>
      <c r="D438" s="140"/>
      <c r="E438" s="140"/>
      <c r="F438" s="11" t="s">
        <v>26</v>
      </c>
      <c r="G438" s="25">
        <f>SUM(H438:N438)</f>
        <v>0</v>
      </c>
      <c r="H438" s="25">
        <v>0</v>
      </c>
      <c r="I438" s="25"/>
      <c r="J438" s="26"/>
      <c r="K438" s="25"/>
      <c r="L438" s="25"/>
      <c r="M438" s="25"/>
      <c r="N438" s="25"/>
      <c r="O438" s="140"/>
      <c r="P438" s="140"/>
      <c r="Q438" s="140"/>
      <c r="R438" s="140"/>
      <c r="S438" s="140"/>
      <c r="T438" s="140"/>
      <c r="U438" s="140"/>
      <c r="V438" s="140"/>
      <c r="W438" s="140"/>
      <c r="X438" s="140"/>
    </row>
    <row r="439" spans="1:24" ht="31.5" customHeight="1">
      <c r="A439" s="239"/>
      <c r="B439" s="138"/>
      <c r="C439" s="141"/>
      <c r="D439" s="141"/>
      <c r="E439" s="141"/>
      <c r="F439" s="11" t="s">
        <v>27</v>
      </c>
      <c r="G439" s="25">
        <f>SUM(H439:N439)</f>
        <v>0</v>
      </c>
      <c r="H439" s="25">
        <v>0</v>
      </c>
      <c r="I439" s="25"/>
      <c r="J439" s="26"/>
      <c r="K439" s="25"/>
      <c r="L439" s="25"/>
      <c r="M439" s="25"/>
      <c r="N439" s="25"/>
      <c r="O439" s="141"/>
      <c r="P439" s="141"/>
      <c r="Q439" s="141"/>
      <c r="R439" s="141"/>
      <c r="S439" s="141"/>
      <c r="T439" s="141"/>
      <c r="U439" s="141"/>
      <c r="V439" s="141"/>
      <c r="W439" s="141"/>
      <c r="X439" s="141"/>
    </row>
    <row r="440" spans="1:24" ht="31.5" customHeight="1">
      <c r="A440" s="234"/>
      <c r="B440" s="136" t="s">
        <v>166</v>
      </c>
      <c r="C440" s="139">
        <v>2020</v>
      </c>
      <c r="D440" s="139">
        <v>2026</v>
      </c>
      <c r="E440" s="139" t="s">
        <v>103</v>
      </c>
      <c r="F440" s="11" t="s">
        <v>19</v>
      </c>
      <c r="G440" s="25">
        <f>G441+G442</f>
        <v>0</v>
      </c>
      <c r="H440" s="25">
        <f>H441+H442</f>
        <v>0</v>
      </c>
      <c r="I440" s="25"/>
      <c r="J440" s="26"/>
      <c r="K440" s="25"/>
      <c r="L440" s="25"/>
      <c r="M440" s="25"/>
      <c r="N440" s="25"/>
      <c r="O440" s="139" t="s">
        <v>163</v>
      </c>
      <c r="P440" s="139" t="s">
        <v>134</v>
      </c>
      <c r="Q440" s="139">
        <v>1</v>
      </c>
      <c r="R440" s="139">
        <v>1</v>
      </c>
      <c r="S440" s="139"/>
      <c r="T440" s="139"/>
      <c r="U440" s="139"/>
      <c r="V440" s="139"/>
      <c r="W440" s="139"/>
      <c r="X440" s="139"/>
    </row>
    <row r="441" spans="1:24" ht="31.5" customHeight="1">
      <c r="A441" s="235"/>
      <c r="B441" s="137"/>
      <c r="C441" s="140"/>
      <c r="D441" s="140"/>
      <c r="E441" s="140"/>
      <c r="F441" s="11" t="s">
        <v>26</v>
      </c>
      <c r="G441" s="25">
        <f>SUM(H441:N441)</f>
        <v>0</v>
      </c>
      <c r="H441" s="25">
        <v>0</v>
      </c>
      <c r="I441" s="25"/>
      <c r="J441" s="26"/>
      <c r="K441" s="25"/>
      <c r="L441" s="25"/>
      <c r="M441" s="25"/>
      <c r="N441" s="25"/>
      <c r="O441" s="140"/>
      <c r="P441" s="140"/>
      <c r="Q441" s="140"/>
      <c r="R441" s="140"/>
      <c r="S441" s="140"/>
      <c r="T441" s="140"/>
      <c r="U441" s="140"/>
      <c r="V441" s="140"/>
      <c r="W441" s="140"/>
      <c r="X441" s="140"/>
    </row>
    <row r="442" spans="1:24" ht="31.5" customHeight="1">
      <c r="A442" s="236"/>
      <c r="B442" s="138"/>
      <c r="C442" s="141"/>
      <c r="D442" s="141"/>
      <c r="E442" s="141"/>
      <c r="F442" s="11" t="s">
        <v>27</v>
      </c>
      <c r="G442" s="25">
        <f>SUM(H442:N442)</f>
        <v>0</v>
      </c>
      <c r="H442" s="25">
        <v>0</v>
      </c>
      <c r="I442" s="25"/>
      <c r="J442" s="26"/>
      <c r="K442" s="25"/>
      <c r="L442" s="25"/>
      <c r="M442" s="25"/>
      <c r="N442" s="25"/>
      <c r="O442" s="141"/>
      <c r="P442" s="141"/>
      <c r="Q442" s="141"/>
      <c r="R442" s="141"/>
      <c r="S442" s="141"/>
      <c r="T442" s="141"/>
      <c r="U442" s="141"/>
      <c r="V442" s="141"/>
      <c r="W442" s="141"/>
      <c r="X442" s="141"/>
    </row>
    <row r="443" spans="1:24" ht="31.5" customHeight="1">
      <c r="A443" s="234"/>
      <c r="B443" s="250" t="s">
        <v>165</v>
      </c>
      <c r="C443" s="139">
        <v>2020</v>
      </c>
      <c r="D443" s="139">
        <v>2026</v>
      </c>
      <c r="E443" s="139" t="s">
        <v>103</v>
      </c>
      <c r="F443" s="11" t="s">
        <v>19</v>
      </c>
      <c r="G443" s="25">
        <f>G444+G445</f>
        <v>0</v>
      </c>
      <c r="H443" s="25">
        <f>H444+H445</f>
        <v>0</v>
      </c>
      <c r="I443" s="25"/>
      <c r="J443" s="26"/>
      <c r="K443" s="25"/>
      <c r="L443" s="25"/>
      <c r="M443" s="25"/>
      <c r="N443" s="25"/>
      <c r="O443" s="139" t="s">
        <v>163</v>
      </c>
      <c r="P443" s="139" t="s">
        <v>134</v>
      </c>
      <c r="Q443" s="139">
        <v>1</v>
      </c>
      <c r="R443" s="139">
        <v>1</v>
      </c>
      <c r="S443" s="139"/>
      <c r="T443" s="139"/>
      <c r="U443" s="139"/>
      <c r="V443" s="139"/>
      <c r="W443" s="139"/>
      <c r="X443" s="139"/>
    </row>
    <row r="444" spans="1:24" ht="31.5" customHeight="1">
      <c r="A444" s="235"/>
      <c r="B444" s="251"/>
      <c r="C444" s="140"/>
      <c r="D444" s="140"/>
      <c r="E444" s="140"/>
      <c r="F444" s="11" t="s">
        <v>26</v>
      </c>
      <c r="G444" s="25">
        <f>SUM(H444:N444)</f>
        <v>0</v>
      </c>
      <c r="H444" s="25">
        <v>0</v>
      </c>
      <c r="I444" s="25"/>
      <c r="J444" s="26"/>
      <c r="K444" s="25"/>
      <c r="L444" s="25"/>
      <c r="M444" s="25"/>
      <c r="N444" s="25"/>
      <c r="O444" s="140"/>
      <c r="P444" s="140"/>
      <c r="Q444" s="140"/>
      <c r="R444" s="140"/>
      <c r="S444" s="140"/>
      <c r="T444" s="140"/>
      <c r="U444" s="140"/>
      <c r="V444" s="140"/>
      <c r="W444" s="140"/>
      <c r="X444" s="140"/>
    </row>
    <row r="445" spans="1:24" ht="31.5" customHeight="1">
      <c r="A445" s="236"/>
      <c r="B445" s="252"/>
      <c r="C445" s="141"/>
      <c r="D445" s="141"/>
      <c r="E445" s="141"/>
      <c r="F445" s="11" t="s">
        <v>27</v>
      </c>
      <c r="G445" s="25">
        <f>SUM(H445:N445)</f>
        <v>0</v>
      </c>
      <c r="H445" s="25">
        <v>0</v>
      </c>
      <c r="I445" s="25"/>
      <c r="J445" s="26"/>
      <c r="K445" s="25"/>
      <c r="L445" s="25"/>
      <c r="M445" s="25"/>
      <c r="N445" s="25"/>
      <c r="O445" s="141"/>
      <c r="P445" s="141"/>
      <c r="Q445" s="141"/>
      <c r="R445" s="141"/>
      <c r="S445" s="141"/>
      <c r="T445" s="141"/>
      <c r="U445" s="141"/>
      <c r="V445" s="141"/>
      <c r="W445" s="141"/>
      <c r="X445" s="141"/>
    </row>
    <row r="446" spans="1:24" ht="31.5" customHeight="1">
      <c r="A446" s="234"/>
      <c r="B446" s="250" t="s">
        <v>180</v>
      </c>
      <c r="C446" s="139">
        <v>2020</v>
      </c>
      <c r="D446" s="139">
        <v>2026</v>
      </c>
      <c r="E446" s="139" t="s">
        <v>103</v>
      </c>
      <c r="F446" s="11" t="s">
        <v>19</v>
      </c>
      <c r="G446" s="25">
        <f>G447+G448</f>
        <v>754689.31</v>
      </c>
      <c r="H446" s="25">
        <f>H447+H448</f>
        <v>754689.31</v>
      </c>
      <c r="I446" s="25">
        <f t="shared" ref="I446:N446" si="187">I447+I448</f>
        <v>0</v>
      </c>
      <c r="J446" s="25">
        <f t="shared" si="187"/>
        <v>0</v>
      </c>
      <c r="K446" s="25">
        <f t="shared" si="187"/>
        <v>0</v>
      </c>
      <c r="L446" s="25">
        <f t="shared" si="187"/>
        <v>0</v>
      </c>
      <c r="M446" s="25">
        <f t="shared" si="187"/>
        <v>0</v>
      </c>
      <c r="N446" s="25">
        <f t="shared" si="187"/>
        <v>0</v>
      </c>
      <c r="O446" s="262" t="s">
        <v>181</v>
      </c>
      <c r="P446" s="139" t="s">
        <v>80</v>
      </c>
      <c r="Q446" s="139">
        <v>13</v>
      </c>
      <c r="R446" s="139">
        <v>13</v>
      </c>
      <c r="S446" s="139"/>
      <c r="T446" s="139"/>
      <c r="U446" s="139"/>
      <c r="V446" s="139"/>
      <c r="W446" s="139"/>
      <c r="X446" s="139"/>
    </row>
    <row r="447" spans="1:24" ht="31.5" customHeight="1">
      <c r="A447" s="235"/>
      <c r="B447" s="251"/>
      <c r="C447" s="140"/>
      <c r="D447" s="140"/>
      <c r="E447" s="140"/>
      <c r="F447" s="11" t="s">
        <v>26</v>
      </c>
      <c r="G447" s="25">
        <f>SUM(H447:N447)</f>
        <v>37531.269999999997</v>
      </c>
      <c r="H447" s="25">
        <v>37531.269999999997</v>
      </c>
      <c r="I447" s="25"/>
      <c r="J447" s="26"/>
      <c r="K447" s="25"/>
      <c r="L447" s="25"/>
      <c r="M447" s="25"/>
      <c r="N447" s="25"/>
      <c r="O447" s="263"/>
      <c r="P447" s="140"/>
      <c r="Q447" s="140"/>
      <c r="R447" s="140"/>
      <c r="S447" s="140"/>
      <c r="T447" s="140"/>
      <c r="U447" s="140"/>
      <c r="V447" s="140"/>
      <c r="W447" s="140"/>
      <c r="X447" s="140"/>
    </row>
    <row r="448" spans="1:24" ht="31.5" customHeight="1">
      <c r="A448" s="236"/>
      <c r="B448" s="252"/>
      <c r="C448" s="141"/>
      <c r="D448" s="141"/>
      <c r="E448" s="141"/>
      <c r="F448" s="29" t="s">
        <v>27</v>
      </c>
      <c r="G448" s="25">
        <f>SUM(H448:N448)</f>
        <v>717158.04</v>
      </c>
      <c r="H448" s="25">
        <v>717158.04</v>
      </c>
      <c r="I448" s="25"/>
      <c r="J448" s="26"/>
      <c r="K448" s="25"/>
      <c r="L448" s="25"/>
      <c r="M448" s="25"/>
      <c r="N448" s="25"/>
      <c r="O448" s="264"/>
      <c r="P448" s="141"/>
      <c r="Q448" s="141"/>
      <c r="R448" s="141"/>
      <c r="S448" s="141"/>
      <c r="T448" s="141"/>
      <c r="U448" s="141"/>
      <c r="V448" s="141"/>
      <c r="W448" s="141"/>
      <c r="X448" s="141"/>
    </row>
    <row r="449" spans="1:42" ht="31.5" customHeight="1">
      <c r="A449" s="234"/>
      <c r="B449" s="250" t="s">
        <v>187</v>
      </c>
      <c r="C449" s="139">
        <v>2020</v>
      </c>
      <c r="D449" s="139">
        <v>2026</v>
      </c>
      <c r="E449" s="139" t="s">
        <v>103</v>
      </c>
      <c r="F449" s="11" t="s">
        <v>19</v>
      </c>
      <c r="G449" s="25">
        <f>G450+G451</f>
        <v>500000</v>
      </c>
      <c r="H449" s="25">
        <f>H450+H451</f>
        <v>250000</v>
      </c>
      <c r="I449" s="25">
        <f t="shared" ref="I449:N449" si="188">I450+I451</f>
        <v>250000</v>
      </c>
      <c r="J449" s="25">
        <f t="shared" si="188"/>
        <v>0</v>
      </c>
      <c r="K449" s="25">
        <f t="shared" si="188"/>
        <v>0</v>
      </c>
      <c r="L449" s="25">
        <f t="shared" si="188"/>
        <v>0</v>
      </c>
      <c r="M449" s="25">
        <f t="shared" si="188"/>
        <v>0</v>
      </c>
      <c r="N449" s="25">
        <f t="shared" si="188"/>
        <v>0</v>
      </c>
      <c r="O449" s="262" t="s">
        <v>132</v>
      </c>
      <c r="P449" s="139" t="s">
        <v>70</v>
      </c>
      <c r="Q449" s="139">
        <v>100</v>
      </c>
      <c r="R449" s="139">
        <v>100</v>
      </c>
      <c r="S449" s="139"/>
      <c r="T449" s="139"/>
      <c r="U449" s="139"/>
      <c r="V449" s="139"/>
      <c r="W449" s="139"/>
      <c r="X449" s="139"/>
    </row>
    <row r="450" spans="1:42" ht="31.5" customHeight="1">
      <c r="A450" s="235"/>
      <c r="B450" s="251"/>
      <c r="C450" s="140"/>
      <c r="D450" s="140"/>
      <c r="E450" s="140"/>
      <c r="F450" s="11" t="s">
        <v>26</v>
      </c>
      <c r="G450" s="25">
        <f>SUM(H450:N450)</f>
        <v>0</v>
      </c>
      <c r="H450" s="25">
        <v>0</v>
      </c>
      <c r="I450" s="25">
        <v>0</v>
      </c>
      <c r="J450" s="26"/>
      <c r="K450" s="25"/>
      <c r="L450" s="25"/>
      <c r="M450" s="25"/>
      <c r="N450" s="25"/>
      <c r="O450" s="263"/>
      <c r="P450" s="140"/>
      <c r="Q450" s="140"/>
      <c r="R450" s="140"/>
      <c r="S450" s="140"/>
      <c r="T450" s="140"/>
      <c r="U450" s="140"/>
      <c r="V450" s="140"/>
      <c r="W450" s="140"/>
      <c r="X450" s="140"/>
    </row>
    <row r="451" spans="1:42" ht="171.6" customHeight="1">
      <c r="A451" s="236"/>
      <c r="B451" s="252"/>
      <c r="C451" s="141"/>
      <c r="D451" s="141"/>
      <c r="E451" s="141"/>
      <c r="F451" s="29" t="s">
        <v>27</v>
      </c>
      <c r="G451" s="25">
        <f>SUM(H451:N451)</f>
        <v>500000</v>
      </c>
      <c r="H451" s="25">
        <v>250000</v>
      </c>
      <c r="I451" s="25">
        <v>250000</v>
      </c>
      <c r="J451" s="26"/>
      <c r="K451" s="25"/>
      <c r="L451" s="25"/>
      <c r="M451" s="25"/>
      <c r="N451" s="25"/>
      <c r="O451" s="264"/>
      <c r="P451" s="141"/>
      <c r="Q451" s="141"/>
      <c r="R451" s="141"/>
      <c r="S451" s="141"/>
      <c r="T451" s="141"/>
      <c r="U451" s="141"/>
      <c r="V451" s="141"/>
      <c r="W451" s="141"/>
      <c r="X451" s="141"/>
    </row>
    <row r="452" spans="1:42" ht="31.5" customHeight="1">
      <c r="A452" s="234"/>
      <c r="B452" s="148" t="s">
        <v>263</v>
      </c>
      <c r="C452" s="139">
        <v>2022</v>
      </c>
      <c r="D452" s="139">
        <v>2026</v>
      </c>
      <c r="E452" s="160"/>
      <c r="F452" s="107" t="s">
        <v>19</v>
      </c>
      <c r="G452" s="25">
        <f t="shared" ref="G452:L452" si="189">G453+G454</f>
        <v>875319.83</v>
      </c>
      <c r="H452" s="25">
        <f t="shared" si="189"/>
        <v>0</v>
      </c>
      <c r="I452" s="26">
        <f t="shared" si="189"/>
        <v>0</v>
      </c>
      <c r="J452" s="26">
        <f t="shared" si="189"/>
        <v>875319.83</v>
      </c>
      <c r="K452" s="25">
        <f t="shared" si="189"/>
        <v>0</v>
      </c>
      <c r="L452" s="25">
        <f t="shared" si="189"/>
        <v>0</v>
      </c>
      <c r="M452" s="25">
        <f>M453+M454</f>
        <v>0</v>
      </c>
      <c r="N452" s="25">
        <f>N453+N454</f>
        <v>0</v>
      </c>
      <c r="O452" s="139" t="s">
        <v>18</v>
      </c>
      <c r="P452" s="139" t="s">
        <v>18</v>
      </c>
      <c r="Q452" s="139" t="s">
        <v>18</v>
      </c>
      <c r="R452" s="139" t="s">
        <v>18</v>
      </c>
      <c r="S452" s="139" t="s">
        <v>18</v>
      </c>
      <c r="T452" s="139" t="s">
        <v>18</v>
      </c>
      <c r="U452" s="139" t="s">
        <v>18</v>
      </c>
      <c r="V452" s="139" t="s">
        <v>18</v>
      </c>
      <c r="W452" s="139" t="s">
        <v>18</v>
      </c>
      <c r="X452" s="139" t="s">
        <v>18</v>
      </c>
    </row>
    <row r="453" spans="1:42" ht="31.5" customHeight="1">
      <c r="A453" s="235"/>
      <c r="B453" s="149"/>
      <c r="C453" s="140"/>
      <c r="D453" s="140"/>
      <c r="E453" s="161"/>
      <c r="F453" s="107" t="s">
        <v>26</v>
      </c>
      <c r="G453" s="25">
        <f>SUM(H453:N453)</f>
        <v>0</v>
      </c>
      <c r="H453" s="25">
        <f>H456</f>
        <v>0</v>
      </c>
      <c r="I453" s="25">
        <f t="shared" ref="I453:N453" si="190">I456</f>
        <v>0</v>
      </c>
      <c r="J453" s="25">
        <f t="shared" si="190"/>
        <v>0</v>
      </c>
      <c r="K453" s="25">
        <f t="shared" si="190"/>
        <v>0</v>
      </c>
      <c r="L453" s="25">
        <f t="shared" si="190"/>
        <v>0</v>
      </c>
      <c r="M453" s="25">
        <f t="shared" si="190"/>
        <v>0</v>
      </c>
      <c r="N453" s="25">
        <f t="shared" si="190"/>
        <v>0</v>
      </c>
      <c r="O453" s="140"/>
      <c r="P453" s="140"/>
      <c r="Q453" s="140"/>
      <c r="R453" s="140"/>
      <c r="S453" s="140"/>
      <c r="T453" s="140"/>
      <c r="U453" s="140"/>
      <c r="V453" s="140"/>
      <c r="W453" s="140"/>
      <c r="X453" s="140"/>
    </row>
    <row r="454" spans="1:42" ht="30" customHeight="1">
      <c r="A454" s="236"/>
      <c r="B454" s="150"/>
      <c r="C454" s="141"/>
      <c r="D454" s="141"/>
      <c r="E454" s="162"/>
      <c r="F454" s="107" t="s">
        <v>27</v>
      </c>
      <c r="G454" s="25">
        <f>SUM(H454:N454)</f>
        <v>875319.83</v>
      </c>
      <c r="H454" s="25">
        <f>H457</f>
        <v>0</v>
      </c>
      <c r="I454" s="25">
        <f t="shared" ref="I454:N454" si="191">I457</f>
        <v>0</v>
      </c>
      <c r="J454" s="25">
        <f>J457</f>
        <v>875319.83</v>
      </c>
      <c r="K454" s="25">
        <f t="shared" si="191"/>
        <v>0</v>
      </c>
      <c r="L454" s="25">
        <f t="shared" si="191"/>
        <v>0</v>
      </c>
      <c r="M454" s="25">
        <f t="shared" si="191"/>
        <v>0</v>
      </c>
      <c r="N454" s="25">
        <f t="shared" si="191"/>
        <v>0</v>
      </c>
      <c r="O454" s="141"/>
      <c r="P454" s="141"/>
      <c r="Q454" s="141"/>
      <c r="R454" s="141"/>
      <c r="S454" s="141"/>
      <c r="T454" s="141"/>
      <c r="U454" s="141"/>
      <c r="V454" s="141"/>
      <c r="W454" s="141"/>
      <c r="X454" s="141"/>
    </row>
    <row r="455" spans="1:42" s="108" customFormat="1" ht="30" customHeight="1">
      <c r="A455" s="109"/>
      <c r="B455" s="250" t="s">
        <v>265</v>
      </c>
      <c r="C455" s="139">
        <v>2022</v>
      </c>
      <c r="D455" s="139">
        <v>2026</v>
      </c>
      <c r="E455" s="139" t="s">
        <v>103</v>
      </c>
      <c r="F455" s="107" t="s">
        <v>19</v>
      </c>
      <c r="G455" s="25">
        <f>G456+G457</f>
        <v>875319.83</v>
      </c>
      <c r="H455" s="25">
        <f>H456+H457</f>
        <v>0</v>
      </c>
      <c r="I455" s="25">
        <f t="shared" ref="I455:N455" si="192">I456+I457</f>
        <v>0</v>
      </c>
      <c r="J455" s="25">
        <f t="shared" si="192"/>
        <v>875319.83</v>
      </c>
      <c r="K455" s="25">
        <f t="shared" si="192"/>
        <v>0</v>
      </c>
      <c r="L455" s="25">
        <f t="shared" si="192"/>
        <v>0</v>
      </c>
      <c r="M455" s="25">
        <f t="shared" si="192"/>
        <v>0</v>
      </c>
      <c r="N455" s="25">
        <f t="shared" si="192"/>
        <v>0</v>
      </c>
      <c r="O455" s="262" t="s">
        <v>264</v>
      </c>
      <c r="P455" s="139" t="s">
        <v>80</v>
      </c>
      <c r="Q455" s="139">
        <v>14</v>
      </c>
      <c r="R455" s="139"/>
      <c r="S455" s="139"/>
      <c r="T455" s="139">
        <v>14</v>
      </c>
      <c r="U455" s="139"/>
      <c r="V455" s="139"/>
      <c r="W455" s="139"/>
      <c r="X455" s="139"/>
    </row>
    <row r="456" spans="1:42" s="108" customFormat="1" ht="30" customHeight="1">
      <c r="A456" s="109"/>
      <c r="B456" s="251"/>
      <c r="C456" s="140"/>
      <c r="D456" s="140"/>
      <c r="E456" s="140"/>
      <c r="F456" s="107" t="s">
        <v>26</v>
      </c>
      <c r="G456" s="25">
        <f>SUM(H456:N456)</f>
        <v>0</v>
      </c>
      <c r="H456" s="25">
        <v>0</v>
      </c>
      <c r="I456" s="25">
        <v>0</v>
      </c>
      <c r="J456" s="26">
        <v>0</v>
      </c>
      <c r="K456" s="25"/>
      <c r="L456" s="25"/>
      <c r="M456" s="25"/>
      <c r="N456" s="25"/>
      <c r="O456" s="263"/>
      <c r="P456" s="140"/>
      <c r="Q456" s="140"/>
      <c r="R456" s="140"/>
      <c r="S456" s="140"/>
      <c r="T456" s="140"/>
      <c r="U456" s="140"/>
      <c r="V456" s="140"/>
      <c r="W456" s="140"/>
      <c r="X456" s="140"/>
    </row>
    <row r="457" spans="1:42" s="108" customFormat="1" ht="30" customHeight="1">
      <c r="A457" s="109"/>
      <c r="B457" s="252"/>
      <c r="C457" s="141"/>
      <c r="D457" s="141"/>
      <c r="E457" s="141"/>
      <c r="F457" s="29" t="s">
        <v>27</v>
      </c>
      <c r="G457" s="25">
        <f>SUM(H457:N457)</f>
        <v>875319.83</v>
      </c>
      <c r="H457" s="25">
        <v>0</v>
      </c>
      <c r="I457" s="25">
        <v>0</v>
      </c>
      <c r="J457" s="26">
        <v>875319.83</v>
      </c>
      <c r="K457" s="25"/>
      <c r="L457" s="25"/>
      <c r="M457" s="25"/>
      <c r="N457" s="25"/>
      <c r="O457" s="264"/>
      <c r="P457" s="141"/>
      <c r="Q457" s="141"/>
      <c r="R457" s="141"/>
      <c r="S457" s="141"/>
      <c r="T457" s="141"/>
      <c r="U457" s="141"/>
      <c r="V457" s="141"/>
      <c r="W457" s="141"/>
      <c r="X457" s="141"/>
    </row>
    <row r="458" spans="1:42" s="108" customFormat="1" ht="30" customHeight="1">
      <c r="A458" s="109"/>
      <c r="B458" s="171" t="s">
        <v>51</v>
      </c>
      <c r="C458" s="167"/>
      <c r="D458" s="167"/>
      <c r="E458" s="167"/>
      <c r="F458" s="22" t="s">
        <v>19</v>
      </c>
      <c r="G458" s="31">
        <f>G459+G460</f>
        <v>164382393.81</v>
      </c>
      <c r="H458" s="31">
        <f>H459+H460</f>
        <v>25804077.489999998</v>
      </c>
      <c r="I458" s="31">
        <f t="shared" ref="I458:N458" si="193">I459+I460</f>
        <v>23938712.400000002</v>
      </c>
      <c r="J458" s="31">
        <f t="shared" si="193"/>
        <v>26756842.849999998</v>
      </c>
      <c r="K458" s="31">
        <f t="shared" si="193"/>
        <v>26390898.07</v>
      </c>
      <c r="L458" s="31">
        <f t="shared" si="193"/>
        <v>21358197</v>
      </c>
      <c r="M458" s="31">
        <f t="shared" si="193"/>
        <v>21358197</v>
      </c>
      <c r="N458" s="31">
        <f t="shared" si="193"/>
        <v>18775469</v>
      </c>
      <c r="O458" s="167" t="s">
        <v>18</v>
      </c>
      <c r="P458" s="167" t="s">
        <v>18</v>
      </c>
      <c r="Q458" s="167" t="s">
        <v>18</v>
      </c>
      <c r="R458" s="167" t="s">
        <v>18</v>
      </c>
      <c r="S458" s="167" t="s">
        <v>18</v>
      </c>
      <c r="T458" s="167" t="s">
        <v>18</v>
      </c>
      <c r="U458" s="167" t="s">
        <v>18</v>
      </c>
      <c r="V458" s="167" t="s">
        <v>18</v>
      </c>
      <c r="W458" s="167" t="s">
        <v>18</v>
      </c>
      <c r="X458" s="167" t="s">
        <v>18</v>
      </c>
    </row>
    <row r="459" spans="1:42" s="108" customFormat="1" ht="30" customHeight="1">
      <c r="A459" s="109"/>
      <c r="B459" s="172"/>
      <c r="C459" s="168"/>
      <c r="D459" s="168"/>
      <c r="E459" s="168"/>
      <c r="F459" s="22" t="s">
        <v>26</v>
      </c>
      <c r="G459" s="31">
        <f>SUM(H459:N459)</f>
        <v>36772820.200000003</v>
      </c>
      <c r="H459" s="31">
        <f>H385+H396+H423+H453</f>
        <v>5480819.6100000003</v>
      </c>
      <c r="I459" s="31">
        <f t="shared" ref="I459:N459" si="194">I385+I396+I423+I453</f>
        <v>5643229.8899999997</v>
      </c>
      <c r="J459" s="31">
        <f t="shared" si="194"/>
        <v>6463479.6299999999</v>
      </c>
      <c r="K459" s="31">
        <f t="shared" si="194"/>
        <v>5906885.0700000003</v>
      </c>
      <c r="L459" s="31">
        <f t="shared" si="194"/>
        <v>4600000</v>
      </c>
      <c r="M459" s="31">
        <f t="shared" si="194"/>
        <v>4600000</v>
      </c>
      <c r="N459" s="31">
        <f t="shared" si="194"/>
        <v>4078406</v>
      </c>
      <c r="O459" s="168"/>
      <c r="P459" s="168"/>
      <c r="Q459" s="168"/>
      <c r="R459" s="168"/>
      <c r="S459" s="168"/>
      <c r="T459" s="168"/>
      <c r="U459" s="168"/>
      <c r="V459" s="168"/>
      <c r="W459" s="168"/>
      <c r="X459" s="168"/>
    </row>
    <row r="460" spans="1:42" s="108" customFormat="1" ht="54" customHeight="1">
      <c r="A460" s="109"/>
      <c r="B460" s="173"/>
      <c r="C460" s="169"/>
      <c r="D460" s="169"/>
      <c r="E460" s="169"/>
      <c r="F460" s="22" t="s">
        <v>27</v>
      </c>
      <c r="G460" s="31">
        <f>SUM(H460:N460)</f>
        <v>127609573.61</v>
      </c>
      <c r="H460" s="31">
        <f>H386+H397+H424+H454</f>
        <v>20323257.879999999</v>
      </c>
      <c r="I460" s="31">
        <f t="shared" ref="I460:N460" si="195">I386+I397+I424+I454</f>
        <v>18295482.510000002</v>
      </c>
      <c r="J460" s="31">
        <f t="shared" si="195"/>
        <v>20293363.219999999</v>
      </c>
      <c r="K460" s="31">
        <f t="shared" si="195"/>
        <v>20484013</v>
      </c>
      <c r="L460" s="31">
        <f t="shared" si="195"/>
        <v>16758197</v>
      </c>
      <c r="M460" s="31">
        <f t="shared" si="195"/>
        <v>16758197</v>
      </c>
      <c r="N460" s="31">
        <f t="shared" si="195"/>
        <v>14697063</v>
      </c>
      <c r="O460" s="169"/>
      <c r="P460" s="169"/>
      <c r="Q460" s="169"/>
      <c r="R460" s="169"/>
      <c r="S460" s="169"/>
      <c r="T460" s="169"/>
      <c r="U460" s="169"/>
      <c r="V460" s="169"/>
      <c r="W460" s="169"/>
      <c r="X460" s="169"/>
    </row>
    <row r="461" spans="1:42" ht="21.75" customHeight="1">
      <c r="A461" s="30"/>
      <c r="B461" s="43" t="s">
        <v>215</v>
      </c>
      <c r="C461" s="18">
        <v>2022</v>
      </c>
      <c r="D461" s="18">
        <v>2026</v>
      </c>
      <c r="E461" s="18" t="s">
        <v>33</v>
      </c>
      <c r="F461" s="18" t="s">
        <v>33</v>
      </c>
      <c r="G461" s="25" t="s">
        <v>33</v>
      </c>
      <c r="H461" s="25" t="s">
        <v>33</v>
      </c>
      <c r="I461" s="25" t="s">
        <v>33</v>
      </c>
      <c r="J461" s="26" t="s">
        <v>33</v>
      </c>
      <c r="K461" s="25" t="s">
        <v>33</v>
      </c>
      <c r="L461" s="25" t="s">
        <v>33</v>
      </c>
      <c r="M461" s="25" t="s">
        <v>33</v>
      </c>
      <c r="N461" s="25" t="s">
        <v>33</v>
      </c>
      <c r="O461" s="18" t="s">
        <v>33</v>
      </c>
      <c r="P461" s="18"/>
      <c r="Q461" s="18"/>
      <c r="R461" s="18"/>
      <c r="S461" s="18"/>
      <c r="T461" s="18"/>
      <c r="U461" s="18"/>
      <c r="V461" s="18"/>
      <c r="W461" s="18"/>
      <c r="X461" s="18"/>
      <c r="AG461" s="7"/>
      <c r="AH461" s="7"/>
      <c r="AI461" s="7"/>
      <c r="AJ461" s="7"/>
      <c r="AK461" s="7"/>
      <c r="AL461" s="7"/>
      <c r="AM461" s="7"/>
      <c r="AN461" s="7"/>
      <c r="AO461" s="7"/>
      <c r="AP461" s="7"/>
    </row>
    <row r="462" spans="1:42" ht="33" customHeight="1">
      <c r="A462" s="32"/>
      <c r="B462" s="42" t="s">
        <v>216</v>
      </c>
      <c r="C462" s="18">
        <v>2022</v>
      </c>
      <c r="D462" s="18">
        <v>2026</v>
      </c>
      <c r="E462" s="18" t="s">
        <v>33</v>
      </c>
      <c r="F462" s="18" t="s">
        <v>33</v>
      </c>
      <c r="G462" s="25" t="s">
        <v>33</v>
      </c>
      <c r="H462" s="25" t="s">
        <v>33</v>
      </c>
      <c r="I462" s="25" t="s">
        <v>33</v>
      </c>
      <c r="J462" s="26" t="s">
        <v>33</v>
      </c>
      <c r="K462" s="25" t="s">
        <v>33</v>
      </c>
      <c r="L462" s="25" t="s">
        <v>33</v>
      </c>
      <c r="M462" s="25" t="s">
        <v>33</v>
      </c>
      <c r="N462" s="25" t="s">
        <v>33</v>
      </c>
      <c r="O462" s="18"/>
      <c r="P462" s="18"/>
      <c r="Q462" s="18"/>
      <c r="R462" s="18"/>
      <c r="S462" s="18"/>
      <c r="T462" s="18"/>
      <c r="U462" s="18"/>
      <c r="V462" s="18"/>
      <c r="W462" s="18"/>
      <c r="X462" s="18"/>
      <c r="AG462" s="7"/>
      <c r="AH462" s="7"/>
      <c r="AI462" s="7"/>
      <c r="AJ462" s="7"/>
      <c r="AK462" s="7"/>
      <c r="AL462" s="7"/>
      <c r="AM462" s="7"/>
      <c r="AN462" s="7"/>
      <c r="AO462" s="7"/>
      <c r="AP462" s="7"/>
    </row>
    <row r="463" spans="1:42" ht="34.5" customHeight="1">
      <c r="A463" s="21"/>
      <c r="B463" s="136" t="s">
        <v>217</v>
      </c>
      <c r="C463" s="139">
        <v>2022</v>
      </c>
      <c r="D463" s="139">
        <v>2026</v>
      </c>
      <c r="E463" s="139" t="s">
        <v>103</v>
      </c>
      <c r="F463" s="11" t="s">
        <v>19</v>
      </c>
      <c r="G463" s="25" t="s">
        <v>33</v>
      </c>
      <c r="H463" s="25" t="s">
        <v>33</v>
      </c>
      <c r="I463" s="25" t="s">
        <v>33</v>
      </c>
      <c r="J463" s="26" t="s">
        <v>33</v>
      </c>
      <c r="K463" s="25" t="s">
        <v>33</v>
      </c>
      <c r="L463" s="25" t="s">
        <v>33</v>
      </c>
      <c r="M463" s="25" t="s">
        <v>33</v>
      </c>
      <c r="N463" s="25" t="s">
        <v>33</v>
      </c>
      <c r="O463" s="139" t="s">
        <v>33</v>
      </c>
      <c r="P463" s="139" t="s">
        <v>33</v>
      </c>
      <c r="Q463" s="139" t="s">
        <v>33</v>
      </c>
      <c r="R463" s="139" t="s">
        <v>33</v>
      </c>
      <c r="S463" s="139" t="s">
        <v>33</v>
      </c>
      <c r="T463" s="139" t="s">
        <v>33</v>
      </c>
      <c r="U463" s="139" t="s">
        <v>33</v>
      </c>
      <c r="V463" s="139" t="s">
        <v>33</v>
      </c>
      <c r="W463" s="139" t="s">
        <v>33</v>
      </c>
      <c r="X463" s="139" t="s">
        <v>33</v>
      </c>
      <c r="AG463" s="7"/>
      <c r="AH463" s="7"/>
      <c r="AI463" s="7"/>
      <c r="AJ463" s="7"/>
      <c r="AK463" s="7"/>
      <c r="AL463" s="7"/>
      <c r="AM463" s="7"/>
      <c r="AN463" s="7"/>
      <c r="AO463" s="7"/>
      <c r="AP463" s="7"/>
    </row>
    <row r="464" spans="1:42" s="4" customFormat="1" ht="174" customHeight="1">
      <c r="A464" s="32"/>
      <c r="B464" s="137"/>
      <c r="C464" s="140"/>
      <c r="D464" s="140"/>
      <c r="E464" s="140"/>
      <c r="F464" s="11" t="s">
        <v>26</v>
      </c>
      <c r="G464" s="25" t="s">
        <v>33</v>
      </c>
      <c r="H464" s="25" t="s">
        <v>33</v>
      </c>
      <c r="I464" s="25" t="s">
        <v>33</v>
      </c>
      <c r="J464" s="26" t="s">
        <v>33</v>
      </c>
      <c r="K464" s="25" t="s">
        <v>33</v>
      </c>
      <c r="L464" s="25" t="s">
        <v>33</v>
      </c>
      <c r="M464" s="25" t="s">
        <v>33</v>
      </c>
      <c r="N464" s="25" t="s">
        <v>33</v>
      </c>
      <c r="O464" s="140"/>
      <c r="P464" s="140"/>
      <c r="Q464" s="140"/>
      <c r="R464" s="140"/>
      <c r="S464" s="140"/>
      <c r="T464" s="140"/>
      <c r="U464" s="140"/>
      <c r="V464" s="140"/>
      <c r="W464" s="140"/>
      <c r="X464" s="140"/>
      <c r="AG464" s="7"/>
      <c r="AH464" s="7"/>
      <c r="AI464" s="7"/>
      <c r="AJ464" s="7"/>
      <c r="AK464" s="7"/>
      <c r="AL464" s="7"/>
      <c r="AM464" s="7"/>
      <c r="AN464" s="7"/>
      <c r="AO464" s="7"/>
      <c r="AP464" s="7"/>
    </row>
    <row r="465" spans="1:42" s="4" customFormat="1" ht="117" customHeight="1">
      <c r="A465" s="32"/>
      <c r="B465" s="138"/>
      <c r="C465" s="141"/>
      <c r="D465" s="141"/>
      <c r="E465" s="141"/>
      <c r="F465" s="11" t="s">
        <v>27</v>
      </c>
      <c r="G465" s="25" t="s">
        <v>33</v>
      </c>
      <c r="H465" s="25" t="s">
        <v>33</v>
      </c>
      <c r="I465" s="25" t="s">
        <v>33</v>
      </c>
      <c r="J465" s="26" t="s">
        <v>33</v>
      </c>
      <c r="K465" s="25" t="s">
        <v>33</v>
      </c>
      <c r="L465" s="25" t="s">
        <v>33</v>
      </c>
      <c r="M465" s="25" t="s">
        <v>33</v>
      </c>
      <c r="N465" s="25" t="s">
        <v>33</v>
      </c>
      <c r="O465" s="141"/>
      <c r="P465" s="141"/>
      <c r="Q465" s="141"/>
      <c r="R465" s="141"/>
      <c r="S465" s="141"/>
      <c r="T465" s="141"/>
      <c r="U465" s="141"/>
      <c r="V465" s="141"/>
      <c r="W465" s="141"/>
      <c r="X465" s="141"/>
      <c r="AG465" s="7"/>
      <c r="AH465" s="7"/>
      <c r="AI465" s="7"/>
      <c r="AJ465" s="7"/>
      <c r="AK465" s="7"/>
      <c r="AL465" s="7"/>
      <c r="AM465" s="7"/>
      <c r="AN465" s="7"/>
      <c r="AO465" s="7"/>
      <c r="AP465" s="7"/>
    </row>
    <row r="466" spans="1:42" s="4" customFormat="1" ht="39" customHeight="1">
      <c r="A466" s="32"/>
      <c r="B466" s="160" t="s">
        <v>218</v>
      </c>
      <c r="C466" s="139">
        <v>2022</v>
      </c>
      <c r="D466" s="170">
        <v>2026</v>
      </c>
      <c r="E466" s="170" t="s">
        <v>103</v>
      </c>
      <c r="F466" s="11" t="s">
        <v>19</v>
      </c>
      <c r="G466" s="45">
        <f>G467+G468</f>
        <v>2514897.67</v>
      </c>
      <c r="H466" s="45">
        <f>H467+H468</f>
        <v>207000</v>
      </c>
      <c r="I466" s="45">
        <f t="shared" ref="I466:N466" si="196">I467+I468</f>
        <v>200000</v>
      </c>
      <c r="J466" s="45">
        <f t="shared" si="196"/>
        <v>488225.15</v>
      </c>
      <c r="K466" s="45">
        <f t="shared" si="196"/>
        <v>579672.52</v>
      </c>
      <c r="L466" s="45">
        <f t="shared" si="196"/>
        <v>420000</v>
      </c>
      <c r="M466" s="45">
        <f t="shared" si="196"/>
        <v>420000</v>
      </c>
      <c r="N466" s="45">
        <f t="shared" si="196"/>
        <v>200000</v>
      </c>
      <c r="O466" s="139" t="s">
        <v>18</v>
      </c>
      <c r="P466" s="139" t="s">
        <v>18</v>
      </c>
      <c r="Q466" s="139" t="s">
        <v>18</v>
      </c>
      <c r="R466" s="139" t="s">
        <v>18</v>
      </c>
      <c r="S466" s="139" t="s">
        <v>18</v>
      </c>
      <c r="T466" s="139" t="s">
        <v>18</v>
      </c>
      <c r="U466" s="139" t="s">
        <v>18</v>
      </c>
      <c r="V466" s="139" t="s">
        <v>18</v>
      </c>
      <c r="W466" s="139" t="s">
        <v>18</v>
      </c>
      <c r="X466" s="139" t="s">
        <v>18</v>
      </c>
      <c r="AG466" s="7"/>
      <c r="AH466" s="7"/>
      <c r="AI466" s="7"/>
      <c r="AJ466" s="7"/>
      <c r="AK466" s="7"/>
      <c r="AL466" s="7"/>
      <c r="AM466" s="7"/>
      <c r="AN466" s="7"/>
      <c r="AO466" s="7"/>
      <c r="AP466" s="7"/>
    </row>
    <row r="467" spans="1:42" s="4" customFormat="1" ht="45.6" customHeight="1">
      <c r="A467" s="32"/>
      <c r="B467" s="161"/>
      <c r="C467" s="140"/>
      <c r="D467" s="170"/>
      <c r="E467" s="170"/>
      <c r="F467" s="11" t="s">
        <v>26</v>
      </c>
      <c r="G467" s="45">
        <f>SUM(H467:N467)</f>
        <v>2217000</v>
      </c>
      <c r="H467" s="45">
        <f>H470+H473</f>
        <v>207000</v>
      </c>
      <c r="I467" s="45">
        <f t="shared" ref="I467:N467" si="197">I470+I473</f>
        <v>200000</v>
      </c>
      <c r="J467" s="45">
        <f t="shared" si="197"/>
        <v>350000</v>
      </c>
      <c r="K467" s="45">
        <f t="shared" si="197"/>
        <v>420000</v>
      </c>
      <c r="L467" s="45">
        <f t="shared" si="197"/>
        <v>420000</v>
      </c>
      <c r="M467" s="45">
        <f t="shared" si="197"/>
        <v>420000</v>
      </c>
      <c r="N467" s="45">
        <f t="shared" si="197"/>
        <v>200000</v>
      </c>
      <c r="O467" s="140"/>
      <c r="P467" s="140"/>
      <c r="Q467" s="140"/>
      <c r="R467" s="140"/>
      <c r="S467" s="140"/>
      <c r="T467" s="140"/>
      <c r="U467" s="140"/>
      <c r="V467" s="140"/>
      <c r="W467" s="140"/>
      <c r="X467" s="140"/>
      <c r="AG467" s="7"/>
      <c r="AH467" s="7"/>
      <c r="AI467" s="7"/>
      <c r="AJ467" s="7"/>
      <c r="AK467" s="7"/>
      <c r="AL467" s="7"/>
      <c r="AM467" s="7"/>
      <c r="AN467" s="7"/>
      <c r="AO467" s="7"/>
      <c r="AP467" s="7"/>
    </row>
    <row r="468" spans="1:42" s="4" customFormat="1" ht="45.6" customHeight="1">
      <c r="A468" s="32"/>
      <c r="B468" s="162"/>
      <c r="C468" s="141"/>
      <c r="D468" s="170"/>
      <c r="E468" s="170"/>
      <c r="F468" s="11" t="s">
        <v>27</v>
      </c>
      <c r="G468" s="45">
        <f>SUM(H468:N468)</f>
        <v>297897.67</v>
      </c>
      <c r="H468" s="45">
        <f>H471+H474</f>
        <v>0</v>
      </c>
      <c r="I468" s="45">
        <f t="shared" ref="I468:N468" si="198">I471+I474</f>
        <v>0</v>
      </c>
      <c r="J468" s="45">
        <f t="shared" si="198"/>
        <v>138225.15</v>
      </c>
      <c r="K468" s="45">
        <f t="shared" si="198"/>
        <v>159672.51999999999</v>
      </c>
      <c r="L468" s="45">
        <f t="shared" si="198"/>
        <v>0</v>
      </c>
      <c r="M468" s="45">
        <f t="shared" si="198"/>
        <v>0</v>
      </c>
      <c r="N468" s="45">
        <f t="shared" si="198"/>
        <v>0</v>
      </c>
      <c r="O468" s="141"/>
      <c r="P468" s="141"/>
      <c r="Q468" s="141"/>
      <c r="R468" s="141"/>
      <c r="S468" s="141"/>
      <c r="T468" s="141"/>
      <c r="U468" s="141"/>
      <c r="V468" s="141"/>
      <c r="W468" s="141"/>
      <c r="X468" s="141"/>
      <c r="AG468" s="7"/>
      <c r="AH468" s="7"/>
      <c r="AI468" s="7"/>
      <c r="AJ468" s="7"/>
      <c r="AK468" s="7"/>
      <c r="AL468" s="7"/>
      <c r="AM468" s="7"/>
      <c r="AN468" s="7"/>
      <c r="AO468" s="7"/>
      <c r="AP468" s="7"/>
    </row>
    <row r="469" spans="1:42" s="4" customFormat="1" ht="61.9" customHeight="1">
      <c r="A469" s="32"/>
      <c r="B469" s="160" t="s">
        <v>219</v>
      </c>
      <c r="C469" s="139">
        <v>2022</v>
      </c>
      <c r="D469" s="170">
        <v>2026</v>
      </c>
      <c r="E469" s="170" t="s">
        <v>103</v>
      </c>
      <c r="F469" s="11" t="s">
        <v>19</v>
      </c>
      <c r="G469" s="45">
        <f>G470+G471</f>
        <v>2376672.52</v>
      </c>
      <c r="H469" s="45">
        <f>H470+H471</f>
        <v>207000</v>
      </c>
      <c r="I469" s="45">
        <f t="shared" ref="I469:N469" si="199">I470+I471</f>
        <v>200000</v>
      </c>
      <c r="J469" s="45">
        <f t="shared" si="199"/>
        <v>350000</v>
      </c>
      <c r="K469" s="45">
        <f t="shared" si="199"/>
        <v>579672.52</v>
      </c>
      <c r="L469" s="45">
        <f t="shared" si="199"/>
        <v>420000</v>
      </c>
      <c r="M469" s="45">
        <f t="shared" si="199"/>
        <v>420000</v>
      </c>
      <c r="N469" s="45">
        <f t="shared" si="199"/>
        <v>200000</v>
      </c>
      <c r="O469" s="174" t="s">
        <v>220</v>
      </c>
      <c r="P469" s="170" t="s">
        <v>221</v>
      </c>
      <c r="Q469" s="170">
        <f>SUM(T469:X471)</f>
        <v>5</v>
      </c>
      <c r="R469" s="170" t="s">
        <v>33</v>
      </c>
      <c r="S469" s="170" t="s">
        <v>33</v>
      </c>
      <c r="T469" s="170">
        <v>1</v>
      </c>
      <c r="U469" s="170">
        <v>1</v>
      </c>
      <c r="V469" s="170">
        <v>1</v>
      </c>
      <c r="W469" s="170">
        <v>1</v>
      </c>
      <c r="X469" s="170">
        <v>1</v>
      </c>
      <c r="AG469" s="7"/>
      <c r="AH469" s="7"/>
      <c r="AI469" s="7"/>
      <c r="AJ469" s="7"/>
      <c r="AK469" s="7"/>
      <c r="AL469" s="7"/>
      <c r="AM469" s="7"/>
      <c r="AN469" s="7"/>
      <c r="AO469" s="7"/>
      <c r="AP469" s="7"/>
    </row>
    <row r="470" spans="1:42" s="4" customFormat="1" ht="34.5" customHeight="1">
      <c r="A470" s="32"/>
      <c r="B470" s="161"/>
      <c r="C470" s="140"/>
      <c r="D470" s="170"/>
      <c r="E470" s="170"/>
      <c r="F470" s="11" t="s">
        <v>26</v>
      </c>
      <c r="G470" s="45">
        <f>SUM(H470:N470)</f>
        <v>2217000</v>
      </c>
      <c r="H470" s="45">
        <v>207000</v>
      </c>
      <c r="I470" s="45">
        <v>200000</v>
      </c>
      <c r="J470" s="45">
        <v>350000</v>
      </c>
      <c r="K470" s="45">
        <v>420000</v>
      </c>
      <c r="L470" s="45">
        <v>420000</v>
      </c>
      <c r="M470" s="45">
        <v>420000</v>
      </c>
      <c r="N470" s="45">
        <v>200000</v>
      </c>
      <c r="O470" s="174"/>
      <c r="P470" s="170"/>
      <c r="Q470" s="170"/>
      <c r="R470" s="170"/>
      <c r="S470" s="170"/>
      <c r="T470" s="170"/>
      <c r="U470" s="170"/>
      <c r="V470" s="170"/>
      <c r="W470" s="170"/>
      <c r="X470" s="170"/>
      <c r="AG470" s="7"/>
      <c r="AH470" s="7"/>
      <c r="AI470" s="7"/>
      <c r="AJ470" s="7"/>
      <c r="AK470" s="7"/>
      <c r="AL470" s="7"/>
      <c r="AM470" s="7"/>
      <c r="AN470" s="7"/>
      <c r="AO470" s="7"/>
      <c r="AP470" s="7"/>
    </row>
    <row r="471" spans="1:42" s="4" customFormat="1" ht="34.5" customHeight="1">
      <c r="A471" s="32"/>
      <c r="B471" s="162"/>
      <c r="C471" s="141"/>
      <c r="D471" s="170"/>
      <c r="E471" s="170"/>
      <c r="F471" s="11" t="s">
        <v>27</v>
      </c>
      <c r="G471" s="45">
        <f>SUM(H471:N471)</f>
        <v>159672.51999999999</v>
      </c>
      <c r="H471" s="45">
        <v>0</v>
      </c>
      <c r="I471" s="45">
        <v>0</v>
      </c>
      <c r="J471" s="45">
        <v>0</v>
      </c>
      <c r="K471" s="45">
        <v>159672.51999999999</v>
      </c>
      <c r="L471" s="45">
        <v>0</v>
      </c>
      <c r="M471" s="45">
        <v>0</v>
      </c>
      <c r="N471" s="45">
        <v>0</v>
      </c>
      <c r="O471" s="174"/>
      <c r="P471" s="170"/>
      <c r="Q471" s="170"/>
      <c r="R471" s="170"/>
      <c r="S471" s="170"/>
      <c r="T471" s="170"/>
      <c r="U471" s="170"/>
      <c r="V471" s="170"/>
      <c r="W471" s="170"/>
      <c r="X471" s="170"/>
      <c r="AG471" s="7"/>
      <c r="AH471" s="7"/>
      <c r="AI471" s="7"/>
      <c r="AJ471" s="7"/>
      <c r="AK471" s="7"/>
      <c r="AL471" s="7"/>
      <c r="AM471" s="7"/>
      <c r="AN471" s="7"/>
      <c r="AO471" s="7"/>
      <c r="AP471" s="7"/>
    </row>
    <row r="472" spans="1:42" s="4" customFormat="1" ht="42.6" customHeight="1">
      <c r="A472" s="32"/>
      <c r="B472" s="160" t="s">
        <v>256</v>
      </c>
      <c r="C472" s="139">
        <v>2022</v>
      </c>
      <c r="D472" s="170">
        <v>2026</v>
      </c>
      <c r="E472" s="170" t="s">
        <v>103</v>
      </c>
      <c r="F472" s="98" t="s">
        <v>19</v>
      </c>
      <c r="G472" s="45">
        <f>G473+G474</f>
        <v>138225.15</v>
      </c>
      <c r="H472" s="45">
        <f>H473+H474</f>
        <v>0</v>
      </c>
      <c r="I472" s="45">
        <f t="shared" ref="I472:N472" si="200">I473+I474</f>
        <v>0</v>
      </c>
      <c r="J472" s="45">
        <f t="shared" si="200"/>
        <v>138225.15</v>
      </c>
      <c r="K472" s="45">
        <f t="shared" si="200"/>
        <v>0</v>
      </c>
      <c r="L472" s="45">
        <f t="shared" si="200"/>
        <v>0</v>
      </c>
      <c r="M472" s="45">
        <f t="shared" si="200"/>
        <v>0</v>
      </c>
      <c r="N472" s="45">
        <f t="shared" si="200"/>
        <v>0</v>
      </c>
      <c r="O472" s="174" t="s">
        <v>128</v>
      </c>
      <c r="P472" s="170" t="s">
        <v>221</v>
      </c>
      <c r="Q472" s="170">
        <v>100</v>
      </c>
      <c r="R472" s="170" t="s">
        <v>33</v>
      </c>
      <c r="S472" s="170" t="s">
        <v>33</v>
      </c>
      <c r="T472" s="170">
        <v>100</v>
      </c>
      <c r="U472" s="170"/>
      <c r="V472" s="170"/>
      <c r="W472" s="170"/>
      <c r="X472" s="170"/>
      <c r="AG472" s="7"/>
      <c r="AH472" s="7"/>
      <c r="AI472" s="7"/>
      <c r="AJ472" s="7"/>
      <c r="AK472" s="7"/>
      <c r="AL472" s="7"/>
      <c r="AM472" s="7"/>
      <c r="AN472" s="7"/>
      <c r="AO472" s="7"/>
      <c r="AP472" s="7"/>
    </row>
    <row r="473" spans="1:42" s="4" customFormat="1" ht="43.9" customHeight="1">
      <c r="A473" s="32"/>
      <c r="B473" s="161"/>
      <c r="C473" s="140"/>
      <c r="D473" s="170"/>
      <c r="E473" s="170"/>
      <c r="F473" s="98" t="s">
        <v>26</v>
      </c>
      <c r="G473" s="45">
        <f>SUM(H473:N473)</f>
        <v>0</v>
      </c>
      <c r="H473" s="45">
        <v>0</v>
      </c>
      <c r="I473" s="45">
        <v>0</v>
      </c>
      <c r="J473" s="45">
        <v>0</v>
      </c>
      <c r="K473" s="45">
        <v>0</v>
      </c>
      <c r="L473" s="45">
        <v>0</v>
      </c>
      <c r="M473" s="45">
        <v>0</v>
      </c>
      <c r="N473" s="45">
        <v>0</v>
      </c>
      <c r="O473" s="174"/>
      <c r="P473" s="170"/>
      <c r="Q473" s="170"/>
      <c r="R473" s="170"/>
      <c r="S473" s="170"/>
      <c r="T473" s="170"/>
      <c r="U473" s="170"/>
      <c r="V473" s="170"/>
      <c r="W473" s="170"/>
      <c r="X473" s="170"/>
      <c r="AG473" s="7"/>
      <c r="AH473" s="7"/>
      <c r="AI473" s="7"/>
      <c r="AJ473" s="7"/>
      <c r="AK473" s="7"/>
      <c r="AL473" s="7"/>
      <c r="AM473" s="7"/>
      <c r="AN473" s="7"/>
      <c r="AO473" s="7"/>
      <c r="AP473" s="7"/>
    </row>
    <row r="474" spans="1:42" s="4" customFormat="1" ht="34.5" customHeight="1">
      <c r="A474" s="32"/>
      <c r="B474" s="162"/>
      <c r="C474" s="141"/>
      <c r="D474" s="170"/>
      <c r="E474" s="170"/>
      <c r="F474" s="98" t="s">
        <v>27</v>
      </c>
      <c r="G474" s="45">
        <f>SUM(H474:N474)</f>
        <v>138225.15</v>
      </c>
      <c r="H474" s="45">
        <v>0</v>
      </c>
      <c r="I474" s="45">
        <v>0</v>
      </c>
      <c r="J474" s="45">
        <v>138225.15</v>
      </c>
      <c r="K474" s="45">
        <v>0</v>
      </c>
      <c r="L474" s="45">
        <v>0</v>
      </c>
      <c r="M474" s="45">
        <v>0</v>
      </c>
      <c r="N474" s="45">
        <v>0</v>
      </c>
      <c r="O474" s="174"/>
      <c r="P474" s="170"/>
      <c r="Q474" s="170"/>
      <c r="R474" s="170"/>
      <c r="S474" s="170"/>
      <c r="T474" s="170"/>
      <c r="U474" s="170"/>
      <c r="V474" s="170"/>
      <c r="W474" s="170"/>
      <c r="X474" s="170"/>
      <c r="AG474" s="7"/>
      <c r="AH474" s="7"/>
      <c r="AI474" s="7"/>
      <c r="AJ474" s="7"/>
      <c r="AK474" s="7"/>
      <c r="AL474" s="7"/>
      <c r="AM474" s="7"/>
      <c r="AN474" s="7"/>
      <c r="AO474" s="7"/>
      <c r="AP474" s="7"/>
    </row>
    <row r="475" spans="1:42" s="97" customFormat="1" ht="34.5" customHeight="1">
      <c r="A475" s="99"/>
      <c r="B475" s="175" t="s">
        <v>222</v>
      </c>
      <c r="C475" s="139">
        <v>2022</v>
      </c>
      <c r="D475" s="170">
        <v>2026</v>
      </c>
      <c r="E475" s="170" t="s">
        <v>103</v>
      </c>
      <c r="F475" s="11" t="s">
        <v>19</v>
      </c>
      <c r="G475" s="25" t="s">
        <v>33</v>
      </c>
      <c r="H475" s="25" t="s">
        <v>33</v>
      </c>
      <c r="I475" s="25" t="s">
        <v>33</v>
      </c>
      <c r="J475" s="26" t="s">
        <v>33</v>
      </c>
      <c r="K475" s="25" t="s">
        <v>33</v>
      </c>
      <c r="L475" s="25" t="s">
        <v>33</v>
      </c>
      <c r="M475" s="25" t="s">
        <v>33</v>
      </c>
      <c r="N475" s="25" t="s">
        <v>33</v>
      </c>
      <c r="O475" s="139" t="s">
        <v>33</v>
      </c>
      <c r="P475" s="139" t="s">
        <v>33</v>
      </c>
      <c r="Q475" s="139" t="s">
        <v>33</v>
      </c>
      <c r="R475" s="139" t="s">
        <v>33</v>
      </c>
      <c r="S475" s="139" t="s">
        <v>33</v>
      </c>
      <c r="T475" s="139" t="s">
        <v>33</v>
      </c>
      <c r="U475" s="139" t="s">
        <v>33</v>
      </c>
      <c r="V475" s="139" t="s">
        <v>33</v>
      </c>
      <c r="W475" s="139" t="s">
        <v>33</v>
      </c>
      <c r="X475" s="139" t="s">
        <v>33</v>
      </c>
      <c r="AG475" s="7"/>
      <c r="AH475" s="7"/>
      <c r="AI475" s="7"/>
      <c r="AJ475" s="7"/>
      <c r="AK475" s="7"/>
      <c r="AL475" s="7"/>
      <c r="AM475" s="7"/>
      <c r="AN475" s="7"/>
      <c r="AO475" s="7"/>
      <c r="AP475" s="7"/>
    </row>
    <row r="476" spans="1:42" s="97" customFormat="1" ht="34.5" customHeight="1">
      <c r="A476" s="99"/>
      <c r="B476" s="176"/>
      <c r="C476" s="140"/>
      <c r="D476" s="170"/>
      <c r="E476" s="170"/>
      <c r="F476" s="11" t="s">
        <v>26</v>
      </c>
      <c r="G476" s="25" t="s">
        <v>33</v>
      </c>
      <c r="H476" s="25" t="s">
        <v>33</v>
      </c>
      <c r="I476" s="25" t="s">
        <v>33</v>
      </c>
      <c r="J476" s="26" t="s">
        <v>33</v>
      </c>
      <c r="K476" s="25" t="s">
        <v>33</v>
      </c>
      <c r="L476" s="25" t="s">
        <v>33</v>
      </c>
      <c r="M476" s="25" t="s">
        <v>33</v>
      </c>
      <c r="N476" s="25" t="s">
        <v>33</v>
      </c>
      <c r="O476" s="140"/>
      <c r="P476" s="140"/>
      <c r="Q476" s="140"/>
      <c r="R476" s="140"/>
      <c r="S476" s="140"/>
      <c r="T476" s="140"/>
      <c r="U476" s="140"/>
      <c r="V476" s="140"/>
      <c r="W476" s="140"/>
      <c r="X476" s="140"/>
      <c r="AG476" s="7"/>
      <c r="AH476" s="7"/>
      <c r="AI476" s="7"/>
      <c r="AJ476" s="7"/>
      <c r="AK476" s="7"/>
      <c r="AL476" s="7"/>
      <c r="AM476" s="7"/>
      <c r="AN476" s="7"/>
      <c r="AO476" s="7"/>
      <c r="AP476" s="7"/>
    </row>
    <row r="477" spans="1:42" s="97" customFormat="1" ht="34.5" customHeight="1">
      <c r="A477" s="99"/>
      <c r="B477" s="177"/>
      <c r="C477" s="141"/>
      <c r="D477" s="170"/>
      <c r="E477" s="170"/>
      <c r="F477" s="11" t="s">
        <v>27</v>
      </c>
      <c r="G477" s="25" t="s">
        <v>33</v>
      </c>
      <c r="H477" s="25" t="s">
        <v>33</v>
      </c>
      <c r="I477" s="25" t="s">
        <v>33</v>
      </c>
      <c r="J477" s="26" t="s">
        <v>33</v>
      </c>
      <c r="K477" s="25" t="s">
        <v>33</v>
      </c>
      <c r="L477" s="25" t="s">
        <v>33</v>
      </c>
      <c r="M477" s="25" t="s">
        <v>33</v>
      </c>
      <c r="N477" s="25" t="s">
        <v>33</v>
      </c>
      <c r="O477" s="141"/>
      <c r="P477" s="141"/>
      <c r="Q477" s="141"/>
      <c r="R477" s="141"/>
      <c r="S477" s="141"/>
      <c r="T477" s="141"/>
      <c r="U477" s="141"/>
      <c r="V477" s="141"/>
      <c r="W477" s="141"/>
      <c r="X477" s="141"/>
      <c r="AG477" s="7"/>
      <c r="AH477" s="7"/>
      <c r="AI477" s="7"/>
      <c r="AJ477" s="7"/>
      <c r="AK477" s="7"/>
      <c r="AL477" s="7"/>
      <c r="AM477" s="7"/>
      <c r="AN477" s="7"/>
      <c r="AO477" s="7"/>
      <c r="AP477" s="7"/>
    </row>
    <row r="478" spans="1:42" s="4" customFormat="1" ht="84" customHeight="1">
      <c r="A478" s="99"/>
      <c r="B478" s="160" t="s">
        <v>223</v>
      </c>
      <c r="C478" s="139">
        <v>2022</v>
      </c>
      <c r="D478" s="170">
        <v>2026</v>
      </c>
      <c r="E478" s="170" t="s">
        <v>103</v>
      </c>
      <c r="F478" s="11" t="s">
        <v>19</v>
      </c>
      <c r="G478" s="45">
        <f>G479+G480</f>
        <v>288247</v>
      </c>
      <c r="H478" s="45">
        <f>H479+H480</f>
        <v>0</v>
      </c>
      <c r="I478" s="45">
        <f t="shared" ref="I478" si="201">I479+I480</f>
        <v>0</v>
      </c>
      <c r="J478" s="45">
        <f t="shared" ref="J478" si="202">J479+J480</f>
        <v>70000</v>
      </c>
      <c r="K478" s="45">
        <f t="shared" ref="K478" si="203">K479+K480</f>
        <v>118247</v>
      </c>
      <c r="L478" s="45">
        <f t="shared" ref="L478" si="204">L479+L480</f>
        <v>50000</v>
      </c>
      <c r="M478" s="45">
        <f t="shared" ref="M478" si="205">M479+M480</f>
        <v>50000</v>
      </c>
      <c r="N478" s="45">
        <f t="shared" ref="N478" si="206">N479+N480</f>
        <v>0</v>
      </c>
      <c r="O478" s="139" t="s">
        <v>18</v>
      </c>
      <c r="P478" s="139" t="s">
        <v>18</v>
      </c>
      <c r="Q478" s="139" t="s">
        <v>18</v>
      </c>
      <c r="R478" s="139" t="s">
        <v>18</v>
      </c>
      <c r="S478" s="139" t="s">
        <v>18</v>
      </c>
      <c r="T478" s="139" t="s">
        <v>18</v>
      </c>
      <c r="U478" s="139" t="s">
        <v>18</v>
      </c>
      <c r="V478" s="139" t="s">
        <v>18</v>
      </c>
      <c r="W478" s="139" t="s">
        <v>18</v>
      </c>
      <c r="X478" s="139" t="s">
        <v>18</v>
      </c>
      <c r="AG478" s="7"/>
      <c r="AH478" s="7"/>
      <c r="AI478" s="7"/>
      <c r="AJ478" s="7"/>
      <c r="AK478" s="7"/>
      <c r="AL478" s="7"/>
      <c r="AM478" s="7"/>
      <c r="AN478" s="7"/>
      <c r="AO478" s="7"/>
      <c r="AP478" s="7"/>
    </row>
    <row r="479" spans="1:42" s="4" customFormat="1" ht="34.5" customHeight="1">
      <c r="A479" s="99"/>
      <c r="B479" s="161"/>
      <c r="C479" s="140"/>
      <c r="D479" s="170"/>
      <c r="E479" s="170"/>
      <c r="F479" s="11" t="s">
        <v>26</v>
      </c>
      <c r="G479" s="45">
        <f>SUM(H479:N479)</f>
        <v>200000</v>
      </c>
      <c r="H479" s="45">
        <f>H482</f>
        <v>0</v>
      </c>
      <c r="I479" s="45">
        <f t="shared" ref="I479:N479" si="207">I482</f>
        <v>0</v>
      </c>
      <c r="J479" s="45">
        <f t="shared" si="207"/>
        <v>50000</v>
      </c>
      <c r="K479" s="45">
        <f t="shared" si="207"/>
        <v>50000</v>
      </c>
      <c r="L479" s="45">
        <f t="shared" si="207"/>
        <v>50000</v>
      </c>
      <c r="M479" s="45">
        <f t="shared" si="207"/>
        <v>50000</v>
      </c>
      <c r="N479" s="45">
        <f t="shared" si="207"/>
        <v>0</v>
      </c>
      <c r="O479" s="140"/>
      <c r="P479" s="140"/>
      <c r="Q479" s="140"/>
      <c r="R479" s="140"/>
      <c r="S479" s="140"/>
      <c r="T479" s="140"/>
      <c r="U479" s="140"/>
      <c r="V479" s="140"/>
      <c r="W479" s="140"/>
      <c r="X479" s="140"/>
      <c r="AG479" s="7"/>
      <c r="AH479" s="7"/>
      <c r="AI479" s="7"/>
      <c r="AJ479" s="7"/>
      <c r="AK479" s="7"/>
      <c r="AL479" s="7"/>
      <c r="AM479" s="7"/>
      <c r="AN479" s="7"/>
      <c r="AO479" s="7"/>
      <c r="AP479" s="7"/>
    </row>
    <row r="480" spans="1:42" s="4" customFormat="1" ht="34.5" customHeight="1">
      <c r="A480" s="99"/>
      <c r="B480" s="162"/>
      <c r="C480" s="141"/>
      <c r="D480" s="170"/>
      <c r="E480" s="170"/>
      <c r="F480" s="11" t="s">
        <v>27</v>
      </c>
      <c r="G480" s="45">
        <f>SUM(H480:N480)</f>
        <v>88247</v>
      </c>
      <c r="H480" s="45">
        <f>H483</f>
        <v>0</v>
      </c>
      <c r="I480" s="45">
        <f t="shared" ref="I480:N480" si="208">I483</f>
        <v>0</v>
      </c>
      <c r="J480" s="45">
        <f t="shared" si="208"/>
        <v>20000</v>
      </c>
      <c r="K480" s="45">
        <f t="shared" si="208"/>
        <v>68247</v>
      </c>
      <c r="L480" s="45">
        <f t="shared" si="208"/>
        <v>0</v>
      </c>
      <c r="M480" s="45">
        <f t="shared" si="208"/>
        <v>0</v>
      </c>
      <c r="N480" s="45">
        <f t="shared" si="208"/>
        <v>0</v>
      </c>
      <c r="O480" s="141"/>
      <c r="P480" s="141"/>
      <c r="Q480" s="141"/>
      <c r="R480" s="141"/>
      <c r="S480" s="141"/>
      <c r="T480" s="141"/>
      <c r="U480" s="141"/>
      <c r="V480" s="141"/>
      <c r="W480" s="141"/>
      <c r="X480" s="141"/>
      <c r="AG480" s="7"/>
      <c r="AH480" s="7"/>
      <c r="AI480" s="7"/>
      <c r="AJ480" s="7"/>
      <c r="AK480" s="7"/>
      <c r="AL480" s="7"/>
      <c r="AM480" s="7"/>
      <c r="AN480" s="7"/>
      <c r="AO480" s="7"/>
      <c r="AP480" s="7"/>
    </row>
    <row r="481" spans="1:42" s="4" customFormat="1" ht="34.5" customHeight="1">
      <c r="A481" s="32"/>
      <c r="B481" s="160" t="s">
        <v>224</v>
      </c>
      <c r="C481" s="139">
        <v>2022</v>
      </c>
      <c r="D481" s="170">
        <v>2026</v>
      </c>
      <c r="E481" s="170" t="s">
        <v>103</v>
      </c>
      <c r="F481" s="11" t="s">
        <v>19</v>
      </c>
      <c r="G481" s="45">
        <f>G482+G483</f>
        <v>288247</v>
      </c>
      <c r="H481" s="45">
        <f>H482+H483</f>
        <v>0</v>
      </c>
      <c r="I481" s="45">
        <f t="shared" ref="I481" si="209">I482+I483</f>
        <v>0</v>
      </c>
      <c r="J481" s="45">
        <f>J482+J483</f>
        <v>70000</v>
      </c>
      <c r="K481" s="45">
        <f t="shared" ref="K481:M481" si="210">K482+K483</f>
        <v>118247</v>
      </c>
      <c r="L481" s="45">
        <f t="shared" si="210"/>
        <v>50000</v>
      </c>
      <c r="M481" s="45">
        <f t="shared" si="210"/>
        <v>50000</v>
      </c>
      <c r="N481" s="45">
        <f t="shared" ref="N481" si="211">N482+N483</f>
        <v>0</v>
      </c>
      <c r="O481" s="174" t="s">
        <v>225</v>
      </c>
      <c r="P481" s="170" t="s">
        <v>221</v>
      </c>
      <c r="Q481" s="170">
        <f>SUM(T481:X483)</f>
        <v>5</v>
      </c>
      <c r="R481" s="170" t="s">
        <v>33</v>
      </c>
      <c r="S481" s="170" t="s">
        <v>33</v>
      </c>
      <c r="T481" s="170">
        <v>1</v>
      </c>
      <c r="U481" s="170">
        <v>1</v>
      </c>
      <c r="V481" s="170">
        <v>1</v>
      </c>
      <c r="W481" s="170">
        <v>1</v>
      </c>
      <c r="X481" s="170">
        <v>1</v>
      </c>
      <c r="AG481" s="7"/>
      <c r="AH481" s="7"/>
      <c r="AI481" s="7"/>
      <c r="AJ481" s="7"/>
      <c r="AK481" s="7"/>
      <c r="AL481" s="7"/>
      <c r="AM481" s="7"/>
      <c r="AN481" s="7"/>
      <c r="AO481" s="7"/>
      <c r="AP481" s="7"/>
    </row>
    <row r="482" spans="1:42" s="4" customFormat="1" ht="68.45" customHeight="1">
      <c r="A482" s="32"/>
      <c r="B482" s="161"/>
      <c r="C482" s="140"/>
      <c r="D482" s="170"/>
      <c r="E482" s="170"/>
      <c r="F482" s="11" t="s">
        <v>26</v>
      </c>
      <c r="G482" s="45">
        <f>SUM(H482:N482)</f>
        <v>200000</v>
      </c>
      <c r="H482" s="45">
        <v>0</v>
      </c>
      <c r="I482" s="45">
        <v>0</v>
      </c>
      <c r="J482" s="45">
        <v>50000</v>
      </c>
      <c r="K482" s="45">
        <v>50000</v>
      </c>
      <c r="L482" s="45">
        <v>50000</v>
      </c>
      <c r="M482" s="45">
        <v>50000</v>
      </c>
      <c r="N482" s="45">
        <v>0</v>
      </c>
      <c r="O482" s="174"/>
      <c r="P482" s="170"/>
      <c r="Q482" s="170"/>
      <c r="R482" s="170"/>
      <c r="S482" s="170"/>
      <c r="T482" s="170"/>
      <c r="U482" s="170"/>
      <c r="V482" s="170"/>
      <c r="W482" s="170"/>
      <c r="X482" s="170"/>
      <c r="AG482" s="7"/>
      <c r="AH482" s="7"/>
      <c r="AI482" s="7"/>
      <c r="AJ482" s="7"/>
      <c r="AK482" s="7"/>
      <c r="AL482" s="7"/>
      <c r="AM482" s="7"/>
      <c r="AN482" s="7"/>
      <c r="AO482" s="7"/>
      <c r="AP482" s="7"/>
    </row>
    <row r="483" spans="1:42" s="4" customFormat="1" ht="72.599999999999994" customHeight="1">
      <c r="A483" s="32"/>
      <c r="B483" s="162"/>
      <c r="C483" s="141"/>
      <c r="D483" s="170"/>
      <c r="E483" s="170"/>
      <c r="F483" s="11" t="s">
        <v>27</v>
      </c>
      <c r="G483" s="45">
        <f>SUM(H483:N483)</f>
        <v>88247</v>
      </c>
      <c r="H483" s="45">
        <v>0</v>
      </c>
      <c r="I483" s="45">
        <v>0</v>
      </c>
      <c r="J483" s="45">
        <v>20000</v>
      </c>
      <c r="K483" s="45">
        <v>68247</v>
      </c>
      <c r="L483" s="45">
        <v>0</v>
      </c>
      <c r="M483" s="45">
        <v>0</v>
      </c>
      <c r="N483" s="45">
        <v>0</v>
      </c>
      <c r="O483" s="174"/>
      <c r="P483" s="170"/>
      <c r="Q483" s="170"/>
      <c r="R483" s="170"/>
      <c r="S483" s="170"/>
      <c r="T483" s="170"/>
      <c r="U483" s="170"/>
      <c r="V483" s="170"/>
      <c r="W483" s="170"/>
      <c r="X483" s="170"/>
      <c r="AG483" s="7"/>
      <c r="AH483" s="7"/>
      <c r="AI483" s="7"/>
      <c r="AJ483" s="7"/>
      <c r="AK483" s="7"/>
      <c r="AL483" s="7"/>
      <c r="AM483" s="7"/>
      <c r="AN483" s="7"/>
      <c r="AO483" s="7"/>
      <c r="AP483" s="7"/>
    </row>
    <row r="484" spans="1:42" s="4" customFormat="1" ht="75.599999999999994" customHeight="1">
      <c r="A484" s="32"/>
      <c r="B484" s="175" t="s">
        <v>226</v>
      </c>
      <c r="C484" s="139">
        <v>2022</v>
      </c>
      <c r="D484" s="170">
        <v>2026</v>
      </c>
      <c r="E484" s="170" t="s">
        <v>103</v>
      </c>
      <c r="F484" s="11" t="s">
        <v>19</v>
      </c>
      <c r="G484" s="25" t="s">
        <v>33</v>
      </c>
      <c r="H484" s="25" t="s">
        <v>33</v>
      </c>
      <c r="I484" s="25" t="s">
        <v>33</v>
      </c>
      <c r="J484" s="26" t="s">
        <v>33</v>
      </c>
      <c r="K484" s="25" t="s">
        <v>33</v>
      </c>
      <c r="L484" s="25" t="s">
        <v>33</v>
      </c>
      <c r="M484" s="25" t="s">
        <v>33</v>
      </c>
      <c r="N484" s="25" t="s">
        <v>33</v>
      </c>
      <c r="O484" s="139" t="s">
        <v>33</v>
      </c>
      <c r="P484" s="139" t="s">
        <v>33</v>
      </c>
      <c r="Q484" s="139" t="s">
        <v>33</v>
      </c>
      <c r="R484" s="139" t="s">
        <v>33</v>
      </c>
      <c r="S484" s="139" t="s">
        <v>33</v>
      </c>
      <c r="T484" s="139" t="s">
        <v>33</v>
      </c>
      <c r="U484" s="139" t="s">
        <v>33</v>
      </c>
      <c r="V484" s="139" t="s">
        <v>33</v>
      </c>
      <c r="W484" s="139" t="s">
        <v>33</v>
      </c>
      <c r="X484" s="139" t="s">
        <v>33</v>
      </c>
      <c r="AG484" s="7"/>
      <c r="AH484" s="7"/>
      <c r="AI484" s="7"/>
      <c r="AJ484" s="7"/>
      <c r="AK484" s="7"/>
      <c r="AL484" s="7"/>
      <c r="AM484" s="7"/>
      <c r="AN484" s="7"/>
      <c r="AO484" s="7"/>
      <c r="AP484" s="7"/>
    </row>
    <row r="485" spans="1:42" s="4" customFormat="1" ht="141.6" customHeight="1">
      <c r="A485" s="32"/>
      <c r="B485" s="176"/>
      <c r="C485" s="140"/>
      <c r="D485" s="170"/>
      <c r="E485" s="170"/>
      <c r="F485" s="11" t="s">
        <v>26</v>
      </c>
      <c r="G485" s="25" t="s">
        <v>33</v>
      </c>
      <c r="H485" s="25" t="s">
        <v>33</v>
      </c>
      <c r="I485" s="25" t="s">
        <v>33</v>
      </c>
      <c r="J485" s="26" t="s">
        <v>33</v>
      </c>
      <c r="K485" s="25" t="s">
        <v>33</v>
      </c>
      <c r="L485" s="25" t="s">
        <v>33</v>
      </c>
      <c r="M485" s="25" t="s">
        <v>33</v>
      </c>
      <c r="N485" s="25" t="s">
        <v>33</v>
      </c>
      <c r="O485" s="140"/>
      <c r="P485" s="140"/>
      <c r="Q485" s="140"/>
      <c r="R485" s="140"/>
      <c r="S485" s="140"/>
      <c r="T485" s="140"/>
      <c r="U485" s="140"/>
      <c r="V485" s="140"/>
      <c r="W485" s="140"/>
      <c r="X485" s="140"/>
      <c r="AG485" s="7"/>
      <c r="AH485" s="7"/>
      <c r="AI485" s="7"/>
      <c r="AJ485" s="7"/>
      <c r="AK485" s="7"/>
      <c r="AL485" s="7"/>
      <c r="AM485" s="7"/>
      <c r="AN485" s="7"/>
      <c r="AO485" s="7"/>
      <c r="AP485" s="7"/>
    </row>
    <row r="486" spans="1:42" s="4" customFormat="1" ht="101.45" customHeight="1">
      <c r="A486" s="32"/>
      <c r="B486" s="177"/>
      <c r="C486" s="141"/>
      <c r="D486" s="170"/>
      <c r="E486" s="170"/>
      <c r="F486" s="11" t="s">
        <v>27</v>
      </c>
      <c r="G486" s="25" t="s">
        <v>33</v>
      </c>
      <c r="H486" s="25" t="s">
        <v>33</v>
      </c>
      <c r="I486" s="25" t="s">
        <v>33</v>
      </c>
      <c r="J486" s="26" t="s">
        <v>33</v>
      </c>
      <c r="K486" s="25" t="s">
        <v>33</v>
      </c>
      <c r="L486" s="25" t="s">
        <v>33</v>
      </c>
      <c r="M486" s="25" t="s">
        <v>33</v>
      </c>
      <c r="N486" s="25" t="s">
        <v>33</v>
      </c>
      <c r="O486" s="141"/>
      <c r="P486" s="141"/>
      <c r="Q486" s="141"/>
      <c r="R486" s="141"/>
      <c r="S486" s="141"/>
      <c r="T486" s="141"/>
      <c r="U486" s="141"/>
      <c r="V486" s="141"/>
      <c r="W486" s="141"/>
      <c r="X486" s="141"/>
      <c r="AG486" s="7"/>
      <c r="AH486" s="7"/>
      <c r="AI486" s="7"/>
      <c r="AJ486" s="7"/>
      <c r="AK486" s="7"/>
      <c r="AL486" s="7"/>
      <c r="AM486" s="7"/>
      <c r="AN486" s="7"/>
      <c r="AO486" s="7"/>
      <c r="AP486" s="7"/>
    </row>
    <row r="487" spans="1:42" s="4" customFormat="1" ht="34.5" customHeight="1">
      <c r="A487" s="32"/>
      <c r="B487" s="160" t="s">
        <v>227</v>
      </c>
      <c r="C487" s="139">
        <v>2022</v>
      </c>
      <c r="D487" s="170">
        <v>2026</v>
      </c>
      <c r="E487" s="170" t="s">
        <v>103</v>
      </c>
      <c r="F487" s="11" t="s">
        <v>19</v>
      </c>
      <c r="G487" s="45">
        <f>G488+G489</f>
        <v>174548</v>
      </c>
      <c r="H487" s="45">
        <f>H488+H489</f>
        <v>0</v>
      </c>
      <c r="I487" s="45">
        <f t="shared" ref="I487" si="212">I488+I489</f>
        <v>0</v>
      </c>
      <c r="J487" s="45">
        <f t="shared" ref="J487" si="213">J488+J489</f>
        <v>70000</v>
      </c>
      <c r="K487" s="45">
        <f t="shared" ref="K487" si="214">K488+K489</f>
        <v>44548</v>
      </c>
      <c r="L487" s="45">
        <f t="shared" ref="L487" si="215">L488+L489</f>
        <v>30000</v>
      </c>
      <c r="M487" s="45">
        <f t="shared" ref="M487" si="216">M488+M489</f>
        <v>30000</v>
      </c>
      <c r="N487" s="45">
        <f t="shared" ref="N487" si="217">N488+N489</f>
        <v>0</v>
      </c>
      <c r="O487" s="139" t="s">
        <v>18</v>
      </c>
      <c r="P487" s="139" t="s">
        <v>18</v>
      </c>
      <c r="Q487" s="139" t="s">
        <v>18</v>
      </c>
      <c r="R487" s="139" t="s">
        <v>18</v>
      </c>
      <c r="S487" s="139" t="s">
        <v>18</v>
      </c>
      <c r="T487" s="139" t="s">
        <v>18</v>
      </c>
      <c r="U487" s="139" t="s">
        <v>18</v>
      </c>
      <c r="V487" s="139" t="s">
        <v>18</v>
      </c>
      <c r="W487" s="139" t="s">
        <v>18</v>
      </c>
      <c r="X487" s="139" t="s">
        <v>18</v>
      </c>
      <c r="AG487" s="7"/>
      <c r="AH487" s="7"/>
      <c r="AI487" s="7"/>
      <c r="AJ487" s="7"/>
      <c r="AK487" s="7"/>
      <c r="AL487" s="7"/>
      <c r="AM487" s="7"/>
      <c r="AN487" s="7"/>
      <c r="AO487" s="7"/>
      <c r="AP487" s="7"/>
    </row>
    <row r="488" spans="1:42" s="4" customFormat="1" ht="34.5" customHeight="1">
      <c r="A488" s="32"/>
      <c r="B488" s="161"/>
      <c r="C488" s="140"/>
      <c r="D488" s="170"/>
      <c r="E488" s="170"/>
      <c r="F488" s="11" t="s">
        <v>26</v>
      </c>
      <c r="G488" s="45">
        <f>SUM(H488:N488)</f>
        <v>140000</v>
      </c>
      <c r="H488" s="45">
        <f>H491</f>
        <v>0</v>
      </c>
      <c r="I488" s="45">
        <f t="shared" ref="I488:N488" si="218">I491</f>
        <v>0</v>
      </c>
      <c r="J488" s="45">
        <f t="shared" si="218"/>
        <v>50000</v>
      </c>
      <c r="K488" s="45">
        <f t="shared" si="218"/>
        <v>30000</v>
      </c>
      <c r="L488" s="45">
        <f t="shared" si="218"/>
        <v>30000</v>
      </c>
      <c r="M488" s="45">
        <f t="shared" si="218"/>
        <v>30000</v>
      </c>
      <c r="N488" s="45">
        <f t="shared" si="218"/>
        <v>0</v>
      </c>
      <c r="O488" s="140"/>
      <c r="P488" s="140"/>
      <c r="Q488" s="140"/>
      <c r="R488" s="140"/>
      <c r="S488" s="140"/>
      <c r="T488" s="140"/>
      <c r="U488" s="140"/>
      <c r="V488" s="140"/>
      <c r="W488" s="140"/>
      <c r="X488" s="140"/>
      <c r="AG488" s="7"/>
      <c r="AH488" s="7"/>
      <c r="AI488" s="7"/>
      <c r="AJ488" s="7"/>
      <c r="AK488" s="7"/>
      <c r="AL488" s="7"/>
      <c r="AM488" s="7"/>
      <c r="AN488" s="7"/>
      <c r="AO488" s="7"/>
      <c r="AP488" s="7"/>
    </row>
    <row r="489" spans="1:42" s="4" customFormat="1" ht="34.5" customHeight="1">
      <c r="A489" s="32"/>
      <c r="B489" s="162"/>
      <c r="C489" s="141"/>
      <c r="D489" s="170"/>
      <c r="E489" s="170"/>
      <c r="F489" s="11" t="s">
        <v>27</v>
      </c>
      <c r="G489" s="45">
        <f>SUM(H489:N489)</f>
        <v>34548</v>
      </c>
      <c r="H489" s="45">
        <f>H492</f>
        <v>0</v>
      </c>
      <c r="I489" s="45">
        <f t="shared" ref="I489:N489" si="219">I492</f>
        <v>0</v>
      </c>
      <c r="J489" s="45">
        <f t="shared" si="219"/>
        <v>20000</v>
      </c>
      <c r="K489" s="45">
        <f t="shared" si="219"/>
        <v>14548</v>
      </c>
      <c r="L489" s="45">
        <f t="shared" si="219"/>
        <v>0</v>
      </c>
      <c r="M489" s="45">
        <f t="shared" si="219"/>
        <v>0</v>
      </c>
      <c r="N489" s="45">
        <f t="shared" si="219"/>
        <v>0</v>
      </c>
      <c r="O489" s="141"/>
      <c r="P489" s="141"/>
      <c r="Q489" s="141"/>
      <c r="R489" s="141"/>
      <c r="S489" s="141"/>
      <c r="T489" s="141"/>
      <c r="U489" s="141"/>
      <c r="V489" s="141"/>
      <c r="W489" s="141"/>
      <c r="X489" s="141"/>
      <c r="AG489" s="7"/>
      <c r="AH489" s="7"/>
      <c r="AI489" s="7"/>
      <c r="AJ489" s="7"/>
      <c r="AK489" s="7"/>
      <c r="AL489" s="7"/>
      <c r="AM489" s="7"/>
      <c r="AN489" s="7"/>
      <c r="AO489" s="7"/>
      <c r="AP489" s="7"/>
    </row>
    <row r="490" spans="1:42" s="4" customFormat="1" ht="54.6" customHeight="1">
      <c r="A490" s="32"/>
      <c r="B490" s="160" t="s">
        <v>228</v>
      </c>
      <c r="C490" s="139">
        <v>2022</v>
      </c>
      <c r="D490" s="170">
        <v>2026</v>
      </c>
      <c r="E490" s="170" t="s">
        <v>103</v>
      </c>
      <c r="F490" s="11" t="s">
        <v>19</v>
      </c>
      <c r="G490" s="45">
        <f>G491+G492</f>
        <v>174548</v>
      </c>
      <c r="H490" s="45">
        <f>H491+H492</f>
        <v>0</v>
      </c>
      <c r="I490" s="45">
        <f t="shared" ref="I490" si="220">I491+I492</f>
        <v>0</v>
      </c>
      <c r="J490" s="45">
        <f t="shared" ref="J490" si="221">J491+J492</f>
        <v>70000</v>
      </c>
      <c r="K490" s="45">
        <f t="shared" ref="K490" si="222">K491+K492</f>
        <v>44548</v>
      </c>
      <c r="L490" s="45">
        <f t="shared" ref="L490" si="223">L491+L492</f>
        <v>30000</v>
      </c>
      <c r="M490" s="45">
        <f t="shared" ref="M490" si="224">M491+M492</f>
        <v>30000</v>
      </c>
      <c r="N490" s="45">
        <f t="shared" ref="N490" si="225">N491+N492</f>
        <v>0</v>
      </c>
      <c r="O490" s="174" t="s">
        <v>229</v>
      </c>
      <c r="P490" s="170" t="s">
        <v>221</v>
      </c>
      <c r="Q490" s="170">
        <f>SUM(T490:X492)</f>
        <v>5</v>
      </c>
      <c r="R490" s="170" t="s">
        <v>33</v>
      </c>
      <c r="S490" s="170" t="s">
        <v>33</v>
      </c>
      <c r="T490" s="170">
        <v>1</v>
      </c>
      <c r="U490" s="170">
        <v>1</v>
      </c>
      <c r="V490" s="170">
        <v>1</v>
      </c>
      <c r="W490" s="170">
        <v>1</v>
      </c>
      <c r="X490" s="170">
        <v>1</v>
      </c>
      <c r="AG490" s="7"/>
      <c r="AH490" s="7"/>
      <c r="AI490" s="7"/>
      <c r="AJ490" s="7"/>
      <c r="AK490" s="7"/>
      <c r="AL490" s="7"/>
      <c r="AM490" s="7"/>
      <c r="AN490" s="7"/>
      <c r="AO490" s="7"/>
      <c r="AP490" s="7"/>
    </row>
    <row r="491" spans="1:42" s="4" customFormat="1" ht="86.45" customHeight="1">
      <c r="A491" s="32"/>
      <c r="B491" s="161"/>
      <c r="C491" s="140"/>
      <c r="D491" s="170"/>
      <c r="E491" s="170"/>
      <c r="F491" s="11" t="s">
        <v>26</v>
      </c>
      <c r="G491" s="45">
        <f>SUM(H491:N491)</f>
        <v>140000</v>
      </c>
      <c r="H491" s="45">
        <v>0</v>
      </c>
      <c r="I491" s="45">
        <v>0</v>
      </c>
      <c r="J491" s="45">
        <v>50000</v>
      </c>
      <c r="K491" s="45">
        <v>30000</v>
      </c>
      <c r="L491" s="45">
        <v>30000</v>
      </c>
      <c r="M491" s="45">
        <v>30000</v>
      </c>
      <c r="N491" s="45">
        <v>0</v>
      </c>
      <c r="O491" s="174"/>
      <c r="P491" s="170"/>
      <c r="Q491" s="170"/>
      <c r="R491" s="170"/>
      <c r="S491" s="170"/>
      <c r="T491" s="170"/>
      <c r="U491" s="170"/>
      <c r="V491" s="170"/>
      <c r="W491" s="170"/>
      <c r="X491" s="170"/>
      <c r="AG491" s="7"/>
      <c r="AH491" s="7"/>
      <c r="AI491" s="7"/>
      <c r="AJ491" s="7"/>
      <c r="AK491" s="7"/>
      <c r="AL491" s="7"/>
      <c r="AM491" s="7"/>
      <c r="AN491" s="7"/>
      <c r="AO491" s="7"/>
      <c r="AP491" s="7"/>
    </row>
    <row r="492" spans="1:42" s="4" customFormat="1" ht="76.150000000000006" customHeight="1">
      <c r="A492" s="32"/>
      <c r="B492" s="162"/>
      <c r="C492" s="141"/>
      <c r="D492" s="170"/>
      <c r="E492" s="170"/>
      <c r="F492" s="11" t="s">
        <v>27</v>
      </c>
      <c r="G492" s="45">
        <f>SUM(H492:N492)</f>
        <v>34548</v>
      </c>
      <c r="H492" s="45">
        <v>0</v>
      </c>
      <c r="I492" s="45">
        <v>0</v>
      </c>
      <c r="J492" s="45">
        <v>20000</v>
      </c>
      <c r="K492" s="45">
        <v>14548</v>
      </c>
      <c r="L492" s="45">
        <v>0</v>
      </c>
      <c r="M492" s="45">
        <v>0</v>
      </c>
      <c r="N492" s="45">
        <v>0</v>
      </c>
      <c r="O492" s="174"/>
      <c r="P492" s="170"/>
      <c r="Q492" s="170"/>
      <c r="R492" s="170"/>
      <c r="S492" s="170"/>
      <c r="T492" s="170"/>
      <c r="U492" s="170"/>
      <c r="V492" s="170"/>
      <c r="W492" s="170"/>
      <c r="X492" s="170"/>
      <c r="AG492" s="7"/>
      <c r="AH492" s="7"/>
      <c r="AI492" s="7"/>
      <c r="AJ492" s="7"/>
      <c r="AK492" s="7"/>
      <c r="AL492" s="7"/>
      <c r="AM492" s="7"/>
      <c r="AN492" s="7"/>
      <c r="AO492" s="7"/>
      <c r="AP492" s="7"/>
    </row>
    <row r="493" spans="1:42" s="4" customFormat="1" ht="34.5" customHeight="1">
      <c r="A493" s="32"/>
      <c r="B493" s="171" t="s">
        <v>230</v>
      </c>
      <c r="C493" s="167"/>
      <c r="D493" s="167"/>
      <c r="E493" s="167"/>
      <c r="F493" s="22" t="s">
        <v>19</v>
      </c>
      <c r="G493" s="31">
        <f>G494+G495</f>
        <v>2977692.67</v>
      </c>
      <c r="H493" s="31">
        <f>H494+H495</f>
        <v>207000</v>
      </c>
      <c r="I493" s="31">
        <f t="shared" ref="I493:N493" si="226">I494+I495</f>
        <v>200000</v>
      </c>
      <c r="J493" s="31">
        <f t="shared" si="226"/>
        <v>628225.15</v>
      </c>
      <c r="K493" s="31">
        <f t="shared" si="226"/>
        <v>742467.52</v>
      </c>
      <c r="L493" s="31">
        <f t="shared" si="226"/>
        <v>500000</v>
      </c>
      <c r="M493" s="31">
        <f t="shared" si="226"/>
        <v>500000</v>
      </c>
      <c r="N493" s="31">
        <f t="shared" si="226"/>
        <v>200000</v>
      </c>
      <c r="O493" s="167" t="s">
        <v>18</v>
      </c>
      <c r="P493" s="167" t="s">
        <v>18</v>
      </c>
      <c r="Q493" s="167" t="s">
        <v>18</v>
      </c>
      <c r="R493" s="167" t="s">
        <v>18</v>
      </c>
      <c r="S493" s="167" t="s">
        <v>18</v>
      </c>
      <c r="T493" s="167" t="s">
        <v>18</v>
      </c>
      <c r="U493" s="167" t="s">
        <v>18</v>
      </c>
      <c r="V493" s="167" t="s">
        <v>18</v>
      </c>
      <c r="W493" s="167" t="s">
        <v>18</v>
      </c>
      <c r="X493" s="167" t="s">
        <v>18</v>
      </c>
      <c r="AG493" s="7"/>
      <c r="AH493" s="7"/>
      <c r="AI493" s="7"/>
      <c r="AJ493" s="7"/>
      <c r="AK493" s="7"/>
      <c r="AL493" s="7"/>
      <c r="AM493" s="7"/>
      <c r="AN493" s="7"/>
      <c r="AO493" s="7"/>
      <c r="AP493" s="7"/>
    </row>
    <row r="494" spans="1:42" s="4" customFormat="1" ht="34.5" customHeight="1">
      <c r="A494" s="32"/>
      <c r="B494" s="172"/>
      <c r="C494" s="168"/>
      <c r="D494" s="168"/>
      <c r="E494" s="168"/>
      <c r="F494" s="22" t="s">
        <v>26</v>
      </c>
      <c r="G494" s="31">
        <f>SUM(H494:N494)</f>
        <v>2557000</v>
      </c>
      <c r="H494" s="31">
        <f>H467+H479+H488</f>
        <v>207000</v>
      </c>
      <c r="I494" s="31">
        <f t="shared" ref="I494:N494" si="227">I467+I479+I488</f>
        <v>200000</v>
      </c>
      <c r="J494" s="31">
        <f t="shared" si="227"/>
        <v>450000</v>
      </c>
      <c r="K494" s="31">
        <f t="shared" si="227"/>
        <v>500000</v>
      </c>
      <c r="L494" s="31">
        <f t="shared" si="227"/>
        <v>500000</v>
      </c>
      <c r="M494" s="31">
        <f t="shared" si="227"/>
        <v>500000</v>
      </c>
      <c r="N494" s="31">
        <f t="shared" si="227"/>
        <v>200000</v>
      </c>
      <c r="O494" s="168"/>
      <c r="P494" s="168"/>
      <c r="Q494" s="168"/>
      <c r="R494" s="168"/>
      <c r="S494" s="168"/>
      <c r="T494" s="168"/>
      <c r="U494" s="168"/>
      <c r="V494" s="168"/>
      <c r="W494" s="168"/>
      <c r="X494" s="168"/>
      <c r="AG494" s="7"/>
      <c r="AH494" s="7"/>
      <c r="AI494" s="7"/>
      <c r="AJ494" s="7"/>
      <c r="AK494" s="7"/>
      <c r="AL494" s="7"/>
      <c r="AM494" s="7"/>
      <c r="AN494" s="7"/>
      <c r="AO494" s="7"/>
      <c r="AP494" s="7"/>
    </row>
    <row r="495" spans="1:42" s="4" customFormat="1" ht="160.15" customHeight="1">
      <c r="A495" s="32"/>
      <c r="B495" s="173"/>
      <c r="C495" s="169"/>
      <c r="D495" s="169"/>
      <c r="E495" s="169"/>
      <c r="F495" s="22" t="s">
        <v>27</v>
      </c>
      <c r="G495" s="31">
        <f>SUM(H495:N495)</f>
        <v>420692.67</v>
      </c>
      <c r="H495" s="31">
        <f>H468+H480+H489</f>
        <v>0</v>
      </c>
      <c r="I495" s="31">
        <f t="shared" ref="I495:N495" si="228">I468+I480+I489</f>
        <v>0</v>
      </c>
      <c r="J495" s="31">
        <f t="shared" si="228"/>
        <v>178225.15</v>
      </c>
      <c r="K495" s="31">
        <f t="shared" si="228"/>
        <v>242467.52</v>
      </c>
      <c r="L495" s="31">
        <f t="shared" si="228"/>
        <v>0</v>
      </c>
      <c r="M495" s="31">
        <f t="shared" si="228"/>
        <v>0</v>
      </c>
      <c r="N495" s="31">
        <f t="shared" si="228"/>
        <v>0</v>
      </c>
      <c r="O495" s="169"/>
      <c r="P495" s="169"/>
      <c r="Q495" s="169"/>
      <c r="R495" s="169"/>
      <c r="S495" s="169"/>
      <c r="T495" s="169"/>
      <c r="U495" s="169"/>
      <c r="V495" s="169"/>
      <c r="W495" s="169"/>
      <c r="X495" s="169"/>
      <c r="AG495" s="7"/>
      <c r="AH495" s="7"/>
      <c r="AI495" s="7"/>
      <c r="AJ495" s="7"/>
      <c r="AK495" s="7"/>
      <c r="AL495" s="7"/>
      <c r="AM495" s="7"/>
      <c r="AN495" s="7"/>
      <c r="AO495" s="7"/>
      <c r="AP495" s="7"/>
    </row>
    <row r="496" spans="1:42" s="4" customFormat="1" ht="34.5" customHeight="1">
      <c r="A496" s="32"/>
      <c r="B496" s="279" t="s">
        <v>54</v>
      </c>
      <c r="C496" s="256"/>
      <c r="D496" s="256"/>
      <c r="E496" s="259"/>
      <c r="F496" s="33" t="s">
        <v>19</v>
      </c>
      <c r="G496" s="77">
        <f>G497+G498</f>
        <v>4005256266.71</v>
      </c>
      <c r="H496" s="77">
        <f t="shared" ref="H496:M496" si="229">H497+H498</f>
        <v>535365176.28000009</v>
      </c>
      <c r="I496" s="77">
        <f t="shared" si="229"/>
        <v>589226286</v>
      </c>
      <c r="J496" s="77">
        <f t="shared" si="229"/>
        <v>644495357.9799999</v>
      </c>
      <c r="K496" s="77">
        <f t="shared" si="229"/>
        <v>646752326.00999999</v>
      </c>
      <c r="L496" s="77">
        <f t="shared" si="229"/>
        <v>593866459.30000007</v>
      </c>
      <c r="M496" s="77">
        <f t="shared" si="229"/>
        <v>566193342.54999995</v>
      </c>
      <c r="N496" s="77">
        <f>N497+N498</f>
        <v>429357318.58999997</v>
      </c>
      <c r="O496" s="256"/>
      <c r="P496" s="256"/>
      <c r="Q496" s="256"/>
      <c r="R496" s="256"/>
      <c r="S496" s="256"/>
      <c r="T496" s="256"/>
      <c r="U496" s="256"/>
      <c r="V496" s="256"/>
      <c r="W496" s="256"/>
      <c r="X496" s="256"/>
      <c r="AG496" s="7"/>
      <c r="AH496" s="7"/>
      <c r="AI496" s="7"/>
      <c r="AJ496" s="7"/>
      <c r="AK496" s="7"/>
      <c r="AL496" s="7"/>
      <c r="AM496" s="7"/>
      <c r="AN496" s="7"/>
      <c r="AO496" s="7"/>
      <c r="AP496" s="7"/>
    </row>
    <row r="497" spans="1:42" s="4" customFormat="1" ht="34.5" customHeight="1">
      <c r="A497" s="32"/>
      <c r="B497" s="280"/>
      <c r="C497" s="257"/>
      <c r="D497" s="257"/>
      <c r="E497" s="260"/>
      <c r="F497" s="33" t="s">
        <v>26</v>
      </c>
      <c r="G497" s="78">
        <f>SUM(H497:N497)</f>
        <v>1427647951.8399999</v>
      </c>
      <c r="H497" s="77">
        <f t="shared" ref="H497:N498" si="230">H196+H318+H377+H459+H494</f>
        <v>196359612.06000003</v>
      </c>
      <c r="I497" s="77">
        <f t="shared" si="230"/>
        <v>213370094.45000002</v>
      </c>
      <c r="J497" s="77">
        <f t="shared" si="230"/>
        <v>217004331.62</v>
      </c>
      <c r="K497" s="77">
        <f t="shared" si="230"/>
        <v>237582362.47999999</v>
      </c>
      <c r="L497" s="77">
        <f t="shared" si="230"/>
        <v>188968973.90000001</v>
      </c>
      <c r="M497" s="77">
        <f t="shared" si="230"/>
        <v>201252129.74000001</v>
      </c>
      <c r="N497" s="77">
        <f t="shared" si="230"/>
        <v>173110447.58999997</v>
      </c>
      <c r="O497" s="257"/>
      <c r="P497" s="257"/>
      <c r="Q497" s="257"/>
      <c r="R497" s="257"/>
      <c r="S497" s="257"/>
      <c r="T497" s="257"/>
      <c r="U497" s="257"/>
      <c r="V497" s="257"/>
      <c r="W497" s="257"/>
      <c r="X497" s="257"/>
      <c r="AG497" s="7"/>
      <c r="AH497" s="7"/>
      <c r="AI497" s="7"/>
      <c r="AJ497" s="7"/>
      <c r="AK497" s="7"/>
      <c r="AL497" s="7"/>
      <c r="AM497" s="7"/>
      <c r="AN497" s="7"/>
      <c r="AO497" s="7"/>
      <c r="AP497" s="7"/>
    </row>
    <row r="498" spans="1:42" s="4" customFormat="1" ht="56.45" customHeight="1">
      <c r="A498" s="32"/>
      <c r="B498" s="281"/>
      <c r="C498" s="258"/>
      <c r="D498" s="258"/>
      <c r="E498" s="261"/>
      <c r="F498" s="33" t="s">
        <v>27</v>
      </c>
      <c r="G498" s="78">
        <f>SUM(H498:N498)</f>
        <v>2577608314.8699999</v>
      </c>
      <c r="H498" s="77">
        <f t="shared" si="230"/>
        <v>339005564.22000003</v>
      </c>
      <c r="I498" s="77">
        <f t="shared" si="230"/>
        <v>375856191.54999995</v>
      </c>
      <c r="J498" s="77">
        <f t="shared" si="230"/>
        <v>427491026.3599999</v>
      </c>
      <c r="K498" s="77">
        <f t="shared" si="230"/>
        <v>409169963.52999997</v>
      </c>
      <c r="L498" s="77">
        <f t="shared" si="230"/>
        <v>404897485.40000004</v>
      </c>
      <c r="M498" s="77">
        <f t="shared" si="230"/>
        <v>364941212.81</v>
      </c>
      <c r="N498" s="77">
        <f t="shared" si="230"/>
        <v>256246871</v>
      </c>
      <c r="O498" s="258"/>
      <c r="P498" s="258"/>
      <c r="Q498" s="258"/>
      <c r="R498" s="258"/>
      <c r="S498" s="258"/>
      <c r="T498" s="258"/>
      <c r="U498" s="258"/>
      <c r="V498" s="258"/>
      <c r="W498" s="258"/>
      <c r="X498" s="258"/>
      <c r="AG498" s="7"/>
      <c r="AH498" s="7"/>
      <c r="AI498" s="7"/>
      <c r="AJ498" s="7"/>
      <c r="AK498" s="7"/>
      <c r="AL498" s="7"/>
      <c r="AM498" s="7"/>
      <c r="AN498" s="7"/>
      <c r="AO498" s="7"/>
      <c r="AP498" s="7"/>
    </row>
    <row r="499" spans="1:42" ht="31.15" customHeight="1">
      <c r="A499" s="237"/>
      <c r="B499" s="40"/>
      <c r="G499" s="34"/>
      <c r="H499" s="34"/>
      <c r="I499" s="34"/>
      <c r="J499" s="34"/>
      <c r="K499" s="34"/>
      <c r="L499" s="34"/>
      <c r="M499" s="34"/>
      <c r="N499" s="34"/>
      <c r="AG499" s="7"/>
      <c r="AH499" s="7"/>
      <c r="AI499" s="7"/>
      <c r="AJ499" s="7"/>
      <c r="AK499" s="7"/>
      <c r="AL499" s="7"/>
      <c r="AM499" s="7"/>
      <c r="AN499" s="7"/>
      <c r="AO499" s="7"/>
      <c r="AP499" s="7"/>
    </row>
    <row r="500" spans="1:42" ht="48.75" customHeight="1">
      <c r="A500" s="238"/>
      <c r="B500" s="40"/>
      <c r="J500" s="3"/>
      <c r="K500" s="3"/>
      <c r="L500" s="3"/>
      <c r="AG500" s="7"/>
      <c r="AH500" s="7"/>
      <c r="AI500" s="7"/>
      <c r="AJ500" s="7"/>
      <c r="AK500" s="7"/>
      <c r="AL500" s="7"/>
      <c r="AM500" s="7"/>
      <c r="AN500" s="7"/>
      <c r="AO500" s="7"/>
      <c r="AP500" s="7"/>
    </row>
    <row r="501" spans="1:42" ht="68.45" customHeight="1">
      <c r="A501" s="239"/>
      <c r="B501" s="40"/>
      <c r="J501" s="3"/>
      <c r="K501" s="3"/>
      <c r="L501" s="3"/>
      <c r="AG501" s="7"/>
      <c r="AH501" s="7"/>
      <c r="AI501" s="7"/>
      <c r="AJ501" s="7"/>
      <c r="AK501" s="7"/>
      <c r="AL501" s="7"/>
      <c r="AM501" s="7"/>
      <c r="AN501" s="7"/>
      <c r="AO501" s="7"/>
      <c r="AP501" s="7"/>
    </row>
    <row r="502" spans="1:42" ht="24" customHeight="1">
      <c r="B502" s="40"/>
      <c r="J502" s="3"/>
      <c r="K502" s="3"/>
      <c r="L502" s="3"/>
      <c r="AJ502" s="7"/>
      <c r="AK502" s="7"/>
      <c r="AL502" s="7"/>
      <c r="AM502" s="7"/>
      <c r="AN502" s="7"/>
      <c r="AO502" s="7"/>
      <c r="AP502" s="7"/>
    </row>
    <row r="503" spans="1:42" ht="48" customHeight="1">
      <c r="B503" s="40"/>
      <c r="J503" s="3"/>
      <c r="K503" s="3"/>
      <c r="L503" s="3"/>
    </row>
    <row r="504" spans="1:42" ht="35.25" customHeight="1">
      <c r="B504" s="40"/>
      <c r="J504" s="3"/>
      <c r="K504" s="3"/>
      <c r="L504" s="3"/>
    </row>
    <row r="505" spans="1:42" ht="21.75" customHeight="1">
      <c r="B505" s="40"/>
      <c r="J505" s="3"/>
      <c r="K505" s="3"/>
      <c r="L505" s="3"/>
    </row>
    <row r="506" spans="1:42" ht="51" customHeight="1">
      <c r="B506" s="40"/>
      <c r="J506" s="35"/>
      <c r="K506" s="36"/>
      <c r="L506" s="3"/>
    </row>
    <row r="507" spans="1:42" ht="32.25" customHeight="1">
      <c r="B507" s="40"/>
      <c r="J507" s="35"/>
      <c r="K507" s="36"/>
      <c r="L507" s="3"/>
    </row>
    <row r="508" spans="1:42" ht="39.950000000000003" customHeight="1">
      <c r="B508" s="40"/>
      <c r="J508" s="37"/>
      <c r="K508" s="36"/>
      <c r="L508" s="3"/>
    </row>
    <row r="509" spans="1:42">
      <c r="B509" s="40"/>
      <c r="J509" s="37"/>
      <c r="K509" s="36"/>
      <c r="L509" s="3"/>
    </row>
    <row r="510" spans="1:42">
      <c r="B510" s="40"/>
      <c r="J510" s="37"/>
      <c r="K510" s="36"/>
      <c r="L510" s="3"/>
    </row>
    <row r="511" spans="1:42">
      <c r="B511" s="40"/>
      <c r="J511" s="37"/>
      <c r="K511" s="36"/>
      <c r="L511" s="3"/>
    </row>
    <row r="512" spans="1:42">
      <c r="B512" s="40"/>
      <c r="J512" s="37"/>
      <c r="K512" s="36"/>
      <c r="L512" s="3"/>
    </row>
    <row r="513" spans="2:12">
      <c r="B513" s="40"/>
      <c r="J513" s="36"/>
      <c r="K513" s="36"/>
      <c r="L513" s="3"/>
    </row>
    <row r="514" spans="2:12">
      <c r="B514" s="40"/>
      <c r="J514" s="3"/>
      <c r="K514" s="36"/>
      <c r="L514" s="3"/>
    </row>
    <row r="515" spans="2:12">
      <c r="B515" s="40"/>
      <c r="J515" s="3"/>
      <c r="K515" s="36"/>
      <c r="L515" s="3"/>
    </row>
    <row r="516" spans="2:12">
      <c r="B516" s="40"/>
      <c r="J516" s="3"/>
      <c r="K516" s="3"/>
      <c r="L516" s="3"/>
    </row>
    <row r="517" spans="2:12">
      <c r="B517" s="40"/>
      <c r="J517" s="3"/>
      <c r="K517" s="36"/>
      <c r="L517" s="3"/>
    </row>
    <row r="518" spans="2:12">
      <c r="B518" s="40"/>
      <c r="J518" s="3"/>
      <c r="K518" s="3"/>
      <c r="L518" s="3"/>
    </row>
    <row r="519" spans="2:12">
      <c r="B519" s="40"/>
      <c r="J519" s="3"/>
      <c r="K519" s="3"/>
      <c r="L519" s="3"/>
    </row>
    <row r="520" spans="2:12">
      <c r="B520" s="40"/>
      <c r="J520" s="3"/>
      <c r="K520" s="3"/>
      <c r="L520" s="3"/>
    </row>
    <row r="521" spans="2:12">
      <c r="B521" s="40"/>
      <c r="J521" s="3"/>
      <c r="K521" s="3"/>
      <c r="L521" s="3"/>
    </row>
    <row r="522" spans="2:12">
      <c r="B522" s="40"/>
      <c r="J522" s="3"/>
      <c r="K522" s="3"/>
      <c r="L522" s="3"/>
    </row>
    <row r="523" spans="2:12">
      <c r="B523" s="40"/>
      <c r="J523" s="3"/>
      <c r="K523" s="3"/>
      <c r="L523" s="3"/>
    </row>
    <row r="524" spans="2:12">
      <c r="B524" s="40"/>
      <c r="J524" s="3"/>
      <c r="K524" s="3"/>
      <c r="L524" s="3"/>
    </row>
    <row r="525" spans="2:12">
      <c r="B525" s="40"/>
      <c r="J525" s="3"/>
      <c r="K525" s="3"/>
      <c r="L525" s="3"/>
    </row>
    <row r="526" spans="2:12">
      <c r="B526" s="40"/>
      <c r="J526" s="3"/>
      <c r="K526" s="3"/>
      <c r="L526" s="3"/>
    </row>
    <row r="527" spans="2:12">
      <c r="B527" s="40"/>
      <c r="J527" s="3"/>
      <c r="K527" s="3"/>
      <c r="L527" s="3"/>
    </row>
    <row r="528" spans="2:12">
      <c r="B528" s="40"/>
      <c r="J528" s="3"/>
      <c r="K528" s="3"/>
      <c r="L528" s="3"/>
    </row>
    <row r="529" spans="2:12">
      <c r="B529" s="40"/>
      <c r="J529" s="3"/>
      <c r="K529" s="3"/>
      <c r="L529" s="3"/>
    </row>
    <row r="530" spans="2:12">
      <c r="B530" s="40"/>
      <c r="J530" s="3"/>
      <c r="K530" s="3"/>
      <c r="L530" s="3"/>
    </row>
    <row r="531" spans="2:12">
      <c r="B531" s="40"/>
      <c r="J531" s="3"/>
      <c r="K531" s="3"/>
      <c r="L531" s="3"/>
    </row>
    <row r="532" spans="2:12">
      <c r="B532" s="40"/>
      <c r="J532" s="3"/>
      <c r="K532" s="3"/>
      <c r="L532" s="3"/>
    </row>
    <row r="533" spans="2:12">
      <c r="B533" s="40"/>
      <c r="J533" s="3"/>
      <c r="K533" s="3"/>
      <c r="L533" s="3"/>
    </row>
    <row r="534" spans="2:12">
      <c r="B534" s="40"/>
      <c r="J534" s="3"/>
      <c r="K534" s="3"/>
      <c r="L534" s="3"/>
    </row>
    <row r="535" spans="2:12">
      <c r="B535" s="40"/>
      <c r="J535" s="3"/>
      <c r="K535" s="3"/>
      <c r="L535" s="3"/>
    </row>
    <row r="536" spans="2:12">
      <c r="B536" s="40"/>
      <c r="J536" s="3"/>
      <c r="K536" s="3"/>
      <c r="L536" s="3"/>
    </row>
    <row r="537" spans="2:12">
      <c r="B537" s="40"/>
      <c r="J537" s="3"/>
      <c r="K537" s="3"/>
      <c r="L537" s="3"/>
    </row>
    <row r="538" spans="2:12">
      <c r="B538" s="40"/>
      <c r="J538" s="3"/>
      <c r="K538" s="3"/>
      <c r="L538" s="3"/>
    </row>
    <row r="539" spans="2:12">
      <c r="B539" s="40"/>
      <c r="J539" s="3"/>
      <c r="K539" s="3"/>
      <c r="L539" s="3"/>
    </row>
    <row r="540" spans="2:12">
      <c r="B540" s="40"/>
      <c r="J540" s="3"/>
      <c r="K540" s="3"/>
      <c r="L540" s="3"/>
    </row>
    <row r="541" spans="2:12">
      <c r="B541" s="40"/>
      <c r="J541" s="3"/>
      <c r="K541" s="3"/>
      <c r="L541" s="3"/>
    </row>
    <row r="542" spans="2:12">
      <c r="B542" s="40"/>
      <c r="J542" s="3"/>
      <c r="K542" s="3"/>
      <c r="L542" s="3"/>
    </row>
    <row r="543" spans="2:12">
      <c r="B543" s="40"/>
      <c r="J543" s="3"/>
      <c r="K543" s="3"/>
      <c r="L543" s="3"/>
    </row>
    <row r="544" spans="2:12">
      <c r="B544" s="40"/>
      <c r="J544" s="3"/>
      <c r="K544" s="3"/>
      <c r="L544" s="3"/>
    </row>
    <row r="545" spans="2:12">
      <c r="B545" s="40"/>
      <c r="J545" s="3"/>
      <c r="K545" s="3"/>
      <c r="L545" s="3"/>
    </row>
    <row r="546" spans="2:12">
      <c r="B546" s="40"/>
      <c r="J546" s="3"/>
      <c r="K546" s="3"/>
      <c r="L546" s="3"/>
    </row>
    <row r="547" spans="2:12">
      <c r="B547" s="40"/>
      <c r="J547" s="3"/>
      <c r="K547" s="3"/>
      <c r="L547" s="3"/>
    </row>
    <row r="548" spans="2:12">
      <c r="B548" s="40"/>
      <c r="J548" s="3"/>
      <c r="K548" s="3"/>
      <c r="L548" s="3"/>
    </row>
    <row r="549" spans="2:12">
      <c r="B549" s="40"/>
      <c r="J549" s="3"/>
      <c r="K549" s="3"/>
      <c r="L549" s="3"/>
    </row>
    <row r="550" spans="2:12">
      <c r="B550" s="40"/>
      <c r="J550" s="3"/>
      <c r="K550" s="3"/>
      <c r="L550" s="3"/>
    </row>
    <row r="551" spans="2:12">
      <c r="B551" s="40"/>
      <c r="J551" s="3"/>
      <c r="K551" s="3"/>
      <c r="L551" s="3"/>
    </row>
    <row r="552" spans="2:12">
      <c r="B552" s="40"/>
      <c r="J552" s="3"/>
      <c r="K552" s="3"/>
      <c r="L552" s="3"/>
    </row>
    <row r="553" spans="2:12">
      <c r="B553" s="40"/>
      <c r="J553" s="3"/>
      <c r="K553" s="3"/>
      <c r="L553" s="3"/>
    </row>
    <row r="554" spans="2:12">
      <c r="B554" s="40"/>
      <c r="J554" s="3"/>
      <c r="K554" s="3"/>
      <c r="L554" s="3"/>
    </row>
    <row r="555" spans="2:12">
      <c r="B555" s="40"/>
      <c r="J555" s="3"/>
      <c r="K555" s="3"/>
      <c r="L555" s="3"/>
    </row>
    <row r="556" spans="2:12">
      <c r="B556" s="40"/>
      <c r="J556" s="3"/>
      <c r="K556" s="3"/>
      <c r="L556" s="3"/>
    </row>
    <row r="557" spans="2:12">
      <c r="B557" s="40"/>
      <c r="J557" s="3"/>
      <c r="K557" s="3"/>
      <c r="L557" s="3"/>
    </row>
    <row r="558" spans="2:12">
      <c r="B558" s="40"/>
      <c r="J558" s="3"/>
      <c r="K558" s="3"/>
      <c r="L558" s="3"/>
    </row>
    <row r="559" spans="2:12">
      <c r="B559" s="40"/>
      <c r="J559" s="3"/>
      <c r="K559" s="3"/>
      <c r="L559" s="3"/>
    </row>
    <row r="560" spans="2:12">
      <c r="B560" s="40"/>
      <c r="J560" s="3"/>
      <c r="K560" s="3"/>
      <c r="L560" s="3"/>
    </row>
    <row r="561" spans="2:12">
      <c r="B561" s="40"/>
      <c r="J561" s="3"/>
      <c r="K561" s="3"/>
      <c r="L561" s="3"/>
    </row>
    <row r="562" spans="2:12">
      <c r="B562" s="40"/>
      <c r="J562" s="3"/>
      <c r="K562" s="3"/>
      <c r="L562" s="3"/>
    </row>
    <row r="563" spans="2:12">
      <c r="B563" s="40"/>
      <c r="J563" s="3"/>
      <c r="K563" s="3"/>
      <c r="L563" s="3"/>
    </row>
    <row r="564" spans="2:12">
      <c r="B564" s="40"/>
      <c r="J564" s="3"/>
      <c r="K564" s="3"/>
      <c r="L564" s="3"/>
    </row>
    <row r="565" spans="2:12">
      <c r="B565" s="40"/>
      <c r="J565" s="3"/>
      <c r="K565" s="3"/>
      <c r="L565" s="3"/>
    </row>
    <row r="566" spans="2:12">
      <c r="B566" s="40"/>
      <c r="J566" s="3"/>
      <c r="K566" s="3"/>
      <c r="L566" s="3"/>
    </row>
    <row r="567" spans="2:12">
      <c r="B567" s="40"/>
      <c r="J567" s="3"/>
      <c r="K567" s="3"/>
      <c r="L567" s="3"/>
    </row>
    <row r="568" spans="2:12">
      <c r="B568" s="40"/>
      <c r="J568" s="3"/>
      <c r="K568" s="3"/>
      <c r="L568" s="3"/>
    </row>
    <row r="569" spans="2:12">
      <c r="B569" s="40"/>
      <c r="J569" s="3"/>
      <c r="K569" s="3"/>
      <c r="L569" s="3"/>
    </row>
    <row r="570" spans="2:12">
      <c r="B570" s="40"/>
      <c r="J570" s="3"/>
      <c r="K570" s="3"/>
      <c r="L570" s="3"/>
    </row>
    <row r="571" spans="2:12">
      <c r="B571" s="40"/>
      <c r="J571" s="3"/>
      <c r="K571" s="3"/>
      <c r="L571" s="3"/>
    </row>
    <row r="572" spans="2:12">
      <c r="B572" s="40"/>
      <c r="J572" s="3"/>
      <c r="K572" s="3"/>
      <c r="L572" s="3"/>
    </row>
    <row r="573" spans="2:12">
      <c r="B573" s="40"/>
      <c r="J573" s="3"/>
      <c r="K573" s="3"/>
      <c r="L573" s="3"/>
    </row>
    <row r="574" spans="2:12">
      <c r="B574" s="40"/>
      <c r="J574" s="3"/>
      <c r="K574" s="3"/>
      <c r="L574" s="3"/>
    </row>
    <row r="575" spans="2:12">
      <c r="B575" s="40"/>
      <c r="J575" s="3"/>
      <c r="K575" s="3"/>
      <c r="L575" s="3"/>
    </row>
    <row r="576" spans="2:12">
      <c r="B576" s="40"/>
      <c r="J576" s="3"/>
      <c r="K576" s="3"/>
      <c r="L576" s="3"/>
    </row>
    <row r="577" spans="2:12">
      <c r="B577" s="40"/>
      <c r="J577" s="3"/>
      <c r="K577" s="3"/>
      <c r="L577" s="3"/>
    </row>
    <row r="578" spans="2:12">
      <c r="B578" s="40"/>
      <c r="J578" s="3"/>
      <c r="K578" s="3"/>
      <c r="L578" s="3"/>
    </row>
    <row r="579" spans="2:12">
      <c r="B579" s="40"/>
      <c r="J579" s="3"/>
      <c r="K579" s="3"/>
      <c r="L579" s="3"/>
    </row>
    <row r="580" spans="2:12">
      <c r="B580" s="40"/>
      <c r="J580" s="3"/>
      <c r="K580" s="3"/>
      <c r="L580" s="3"/>
    </row>
    <row r="581" spans="2:12">
      <c r="B581" s="40"/>
      <c r="J581" s="3"/>
      <c r="K581" s="3"/>
      <c r="L581" s="3"/>
    </row>
    <row r="582" spans="2:12">
      <c r="B582" s="40"/>
      <c r="J582" s="3"/>
      <c r="K582" s="3"/>
      <c r="L582" s="3"/>
    </row>
    <row r="583" spans="2:12">
      <c r="B583" s="40"/>
      <c r="J583" s="3"/>
      <c r="K583" s="3"/>
      <c r="L583" s="3"/>
    </row>
    <row r="584" spans="2:12">
      <c r="B584" s="40"/>
      <c r="J584" s="3"/>
      <c r="K584" s="3"/>
      <c r="L584" s="3"/>
    </row>
    <row r="585" spans="2:12">
      <c r="B585" s="40"/>
      <c r="J585" s="3"/>
      <c r="K585" s="3"/>
      <c r="L585" s="3"/>
    </row>
    <row r="586" spans="2:12">
      <c r="B586" s="40"/>
      <c r="J586" s="3"/>
      <c r="K586" s="3"/>
      <c r="L586" s="3"/>
    </row>
    <row r="587" spans="2:12">
      <c r="B587" s="40"/>
      <c r="J587" s="3"/>
      <c r="K587" s="3"/>
      <c r="L587" s="3"/>
    </row>
    <row r="588" spans="2:12">
      <c r="B588" s="40"/>
      <c r="J588" s="3"/>
      <c r="K588" s="3"/>
      <c r="L588" s="3"/>
    </row>
    <row r="589" spans="2:12">
      <c r="B589" s="40"/>
      <c r="J589" s="3"/>
      <c r="K589" s="3"/>
      <c r="L589" s="3"/>
    </row>
    <row r="590" spans="2:12">
      <c r="B590" s="40"/>
      <c r="J590" s="3"/>
      <c r="K590" s="3"/>
      <c r="L590" s="3"/>
    </row>
    <row r="591" spans="2:12">
      <c r="B591" s="40"/>
      <c r="J591" s="3"/>
      <c r="K591" s="3"/>
      <c r="L591" s="3"/>
    </row>
    <row r="592" spans="2:12">
      <c r="B592" s="40"/>
      <c r="J592" s="3"/>
      <c r="K592" s="3"/>
      <c r="L592" s="3"/>
    </row>
    <row r="593" spans="2:12">
      <c r="B593" s="40"/>
      <c r="J593" s="3"/>
      <c r="K593" s="3"/>
      <c r="L593" s="3"/>
    </row>
    <row r="594" spans="2:12">
      <c r="B594" s="40"/>
      <c r="J594" s="3"/>
      <c r="K594" s="3"/>
      <c r="L594" s="3"/>
    </row>
    <row r="595" spans="2:12">
      <c r="B595" s="40"/>
      <c r="J595" s="3"/>
      <c r="K595" s="3"/>
      <c r="L595" s="3"/>
    </row>
    <row r="596" spans="2:12">
      <c r="B596" s="40"/>
      <c r="J596" s="3"/>
      <c r="K596" s="3"/>
      <c r="L596" s="3"/>
    </row>
    <row r="597" spans="2:12">
      <c r="B597" s="40"/>
      <c r="J597" s="3"/>
      <c r="K597" s="3"/>
      <c r="L597" s="3"/>
    </row>
    <row r="598" spans="2:12">
      <c r="B598" s="40"/>
      <c r="J598" s="3"/>
      <c r="K598" s="3"/>
      <c r="L598" s="3"/>
    </row>
    <row r="599" spans="2:12">
      <c r="B599" s="40"/>
      <c r="J599" s="3"/>
      <c r="K599" s="3"/>
      <c r="L599" s="3"/>
    </row>
    <row r="600" spans="2:12">
      <c r="B600" s="40"/>
      <c r="J600" s="3"/>
      <c r="K600" s="3"/>
      <c r="L600" s="3"/>
    </row>
    <row r="601" spans="2:12">
      <c r="B601" s="40"/>
      <c r="J601" s="3"/>
      <c r="K601" s="3"/>
      <c r="L601" s="3"/>
    </row>
    <row r="602" spans="2:12">
      <c r="B602" s="40"/>
      <c r="J602" s="3"/>
      <c r="K602" s="3"/>
      <c r="L602" s="3"/>
    </row>
    <row r="603" spans="2:12">
      <c r="B603" s="40"/>
      <c r="J603" s="3"/>
      <c r="K603" s="3"/>
      <c r="L603" s="3"/>
    </row>
    <row r="604" spans="2:12">
      <c r="B604" s="40"/>
      <c r="J604" s="3"/>
      <c r="K604" s="3"/>
      <c r="L604" s="3"/>
    </row>
    <row r="605" spans="2:12">
      <c r="B605" s="40"/>
      <c r="J605" s="3"/>
      <c r="K605" s="3"/>
      <c r="L605" s="3"/>
    </row>
    <row r="606" spans="2:12">
      <c r="B606" s="40"/>
      <c r="J606" s="3"/>
      <c r="K606" s="3"/>
      <c r="L606" s="3"/>
    </row>
    <row r="607" spans="2:12">
      <c r="B607" s="40"/>
      <c r="J607" s="3"/>
      <c r="K607" s="3"/>
      <c r="L607" s="3"/>
    </row>
    <row r="608" spans="2:12">
      <c r="B608" s="40"/>
      <c r="J608" s="3"/>
      <c r="K608" s="3"/>
      <c r="L608" s="3"/>
    </row>
    <row r="609" spans="2:12">
      <c r="B609" s="40"/>
      <c r="J609" s="3"/>
      <c r="K609" s="3"/>
      <c r="L609" s="3"/>
    </row>
    <row r="610" spans="2:12">
      <c r="B610" s="40"/>
      <c r="J610" s="3"/>
      <c r="K610" s="3"/>
      <c r="L610" s="3"/>
    </row>
    <row r="611" spans="2:12">
      <c r="B611" s="40"/>
      <c r="J611" s="3"/>
      <c r="K611" s="3"/>
      <c r="L611" s="3"/>
    </row>
    <row r="612" spans="2:12">
      <c r="B612" s="40"/>
      <c r="J612" s="3"/>
      <c r="K612" s="3"/>
      <c r="L612" s="3"/>
    </row>
    <row r="613" spans="2:12">
      <c r="B613" s="40"/>
      <c r="J613" s="3"/>
      <c r="K613" s="3"/>
      <c r="L613" s="3"/>
    </row>
    <row r="614" spans="2:12">
      <c r="B614" s="40"/>
      <c r="J614" s="3"/>
      <c r="K614" s="3"/>
      <c r="L614" s="3"/>
    </row>
    <row r="615" spans="2:12">
      <c r="B615" s="40"/>
      <c r="J615" s="3"/>
      <c r="K615" s="3"/>
      <c r="L615" s="3"/>
    </row>
    <row r="616" spans="2:12">
      <c r="B616" s="40"/>
      <c r="J616" s="3"/>
      <c r="K616" s="3"/>
      <c r="L616" s="3"/>
    </row>
    <row r="617" spans="2:12">
      <c r="B617" s="40"/>
      <c r="J617" s="3"/>
      <c r="K617" s="3"/>
      <c r="L617" s="3"/>
    </row>
    <row r="618" spans="2:12">
      <c r="B618" s="40"/>
      <c r="J618" s="3"/>
      <c r="K618" s="3"/>
      <c r="L618" s="3"/>
    </row>
    <row r="619" spans="2:12">
      <c r="B619" s="40"/>
      <c r="J619" s="3"/>
      <c r="K619" s="3"/>
      <c r="L619" s="3"/>
    </row>
    <row r="620" spans="2:12">
      <c r="B620" s="40"/>
      <c r="J620" s="3"/>
      <c r="K620" s="3"/>
      <c r="L620" s="3"/>
    </row>
    <row r="621" spans="2:12">
      <c r="B621" s="40"/>
      <c r="J621" s="3"/>
      <c r="K621" s="3"/>
      <c r="L621" s="3"/>
    </row>
    <row r="622" spans="2:12">
      <c r="B622" s="40"/>
      <c r="J622" s="3"/>
      <c r="K622" s="3"/>
      <c r="L622" s="3"/>
    </row>
    <row r="623" spans="2:12">
      <c r="B623" s="40"/>
      <c r="J623" s="3"/>
      <c r="K623" s="3"/>
      <c r="L623" s="3"/>
    </row>
    <row r="624" spans="2:12">
      <c r="B624" s="40"/>
      <c r="J624" s="3"/>
      <c r="K624" s="3"/>
      <c r="L624" s="3"/>
    </row>
    <row r="625" spans="2:12">
      <c r="B625" s="40"/>
      <c r="J625" s="3"/>
      <c r="K625" s="3"/>
      <c r="L625" s="3"/>
    </row>
    <row r="626" spans="2:12">
      <c r="B626" s="40"/>
      <c r="J626" s="3"/>
      <c r="K626" s="3"/>
      <c r="L626" s="3"/>
    </row>
    <row r="627" spans="2:12">
      <c r="B627" s="40"/>
      <c r="J627" s="3"/>
      <c r="K627" s="3"/>
      <c r="L627" s="3"/>
    </row>
    <row r="628" spans="2:12">
      <c r="B628" s="40"/>
      <c r="J628" s="3"/>
      <c r="K628" s="3"/>
      <c r="L628" s="3"/>
    </row>
    <row r="629" spans="2:12">
      <c r="B629" s="40"/>
      <c r="J629" s="3"/>
      <c r="K629" s="3"/>
      <c r="L629" s="3"/>
    </row>
    <row r="630" spans="2:12">
      <c r="B630" s="40"/>
      <c r="J630" s="3"/>
      <c r="K630" s="3"/>
      <c r="L630" s="3"/>
    </row>
    <row r="631" spans="2:12">
      <c r="B631" s="40"/>
      <c r="J631" s="3"/>
      <c r="K631" s="3"/>
      <c r="L631" s="3"/>
    </row>
    <row r="632" spans="2:12">
      <c r="B632" s="40"/>
      <c r="J632" s="3"/>
      <c r="K632" s="3"/>
      <c r="L632" s="3"/>
    </row>
    <row r="633" spans="2:12">
      <c r="B633" s="40"/>
      <c r="J633" s="3"/>
      <c r="K633" s="3"/>
      <c r="L633" s="3"/>
    </row>
    <row r="634" spans="2:12">
      <c r="B634" s="40"/>
      <c r="J634" s="3"/>
      <c r="K634" s="3"/>
      <c r="L634" s="3"/>
    </row>
    <row r="635" spans="2:12">
      <c r="B635" s="40"/>
      <c r="J635" s="3"/>
      <c r="K635" s="3"/>
      <c r="L635" s="3"/>
    </row>
    <row r="636" spans="2:12">
      <c r="B636" s="40"/>
      <c r="J636" s="3"/>
      <c r="K636" s="3"/>
      <c r="L636" s="3"/>
    </row>
    <row r="637" spans="2:12">
      <c r="B637" s="40"/>
      <c r="J637" s="3"/>
      <c r="K637" s="3"/>
      <c r="L637" s="3"/>
    </row>
    <row r="638" spans="2:12">
      <c r="B638" s="40"/>
      <c r="J638" s="3"/>
      <c r="K638" s="3"/>
      <c r="L638" s="3"/>
    </row>
    <row r="639" spans="2:12">
      <c r="B639" s="40"/>
      <c r="J639" s="3"/>
      <c r="K639" s="3"/>
      <c r="L639" s="3"/>
    </row>
    <row r="640" spans="2:12">
      <c r="B640" s="40"/>
      <c r="J640" s="3"/>
      <c r="K640" s="3"/>
      <c r="L640" s="3"/>
    </row>
    <row r="641" spans="2:12">
      <c r="B641" s="40"/>
      <c r="J641" s="3"/>
      <c r="K641" s="3"/>
      <c r="L641" s="3"/>
    </row>
    <row r="642" spans="2:12">
      <c r="B642" s="40"/>
      <c r="J642" s="3"/>
      <c r="K642" s="3"/>
      <c r="L642" s="3"/>
    </row>
    <row r="643" spans="2:12">
      <c r="B643" s="40"/>
      <c r="J643" s="3"/>
      <c r="K643" s="3"/>
      <c r="L643" s="3"/>
    </row>
    <row r="644" spans="2:12">
      <c r="B644" s="40"/>
      <c r="J644" s="3"/>
      <c r="K644" s="3"/>
      <c r="L644" s="3"/>
    </row>
    <row r="645" spans="2:12">
      <c r="B645" s="40"/>
      <c r="J645" s="3"/>
      <c r="K645" s="3"/>
      <c r="L645" s="3"/>
    </row>
    <row r="646" spans="2:12">
      <c r="B646" s="40"/>
      <c r="J646" s="3"/>
      <c r="K646" s="3"/>
      <c r="L646" s="3"/>
    </row>
    <row r="647" spans="2:12">
      <c r="B647" s="40"/>
      <c r="J647" s="3"/>
      <c r="K647" s="3"/>
      <c r="L647" s="3"/>
    </row>
    <row r="648" spans="2:12">
      <c r="B648" s="40"/>
      <c r="J648" s="3"/>
      <c r="K648" s="3"/>
      <c r="L648" s="3"/>
    </row>
    <row r="649" spans="2:12">
      <c r="B649" s="40"/>
      <c r="J649" s="3"/>
      <c r="K649" s="3"/>
      <c r="L649" s="3"/>
    </row>
    <row r="650" spans="2:12">
      <c r="B650" s="40"/>
      <c r="J650" s="3"/>
      <c r="K650" s="3"/>
      <c r="L650" s="3"/>
    </row>
    <row r="651" spans="2:12">
      <c r="B651" s="40"/>
      <c r="J651" s="3"/>
      <c r="K651" s="3"/>
      <c r="L651" s="3"/>
    </row>
    <row r="652" spans="2:12">
      <c r="B652" s="40"/>
      <c r="J652" s="3"/>
      <c r="K652" s="3"/>
      <c r="L652" s="3"/>
    </row>
    <row r="653" spans="2:12">
      <c r="B653" s="40"/>
      <c r="J653" s="3"/>
      <c r="K653" s="3"/>
      <c r="L653" s="3"/>
    </row>
    <row r="654" spans="2:12">
      <c r="B654" s="40"/>
      <c r="J654" s="3"/>
      <c r="K654" s="3"/>
      <c r="L654" s="3"/>
    </row>
    <row r="655" spans="2:12">
      <c r="B655" s="40"/>
      <c r="J655" s="3"/>
      <c r="K655" s="3"/>
      <c r="L655" s="3"/>
    </row>
    <row r="656" spans="2:12">
      <c r="B656" s="40"/>
      <c r="J656" s="3"/>
      <c r="K656" s="3"/>
      <c r="L656" s="3"/>
    </row>
    <row r="657" spans="2:12">
      <c r="B657" s="40"/>
      <c r="J657" s="3"/>
      <c r="K657" s="3"/>
      <c r="L657" s="3"/>
    </row>
    <row r="658" spans="2:12">
      <c r="B658" s="40"/>
      <c r="J658" s="3"/>
      <c r="K658" s="3"/>
      <c r="L658" s="3"/>
    </row>
    <row r="659" spans="2:12">
      <c r="B659" s="40"/>
      <c r="J659" s="3"/>
      <c r="K659" s="3"/>
      <c r="L659" s="3"/>
    </row>
    <row r="660" spans="2:12">
      <c r="B660" s="40"/>
      <c r="J660" s="3"/>
      <c r="K660" s="3"/>
      <c r="L660" s="3"/>
    </row>
    <row r="661" spans="2:12">
      <c r="B661" s="40"/>
      <c r="J661" s="3"/>
      <c r="K661" s="3"/>
      <c r="L661" s="3"/>
    </row>
    <row r="662" spans="2:12">
      <c r="B662" s="40"/>
      <c r="J662" s="3"/>
      <c r="K662" s="3"/>
      <c r="L662" s="3"/>
    </row>
    <row r="663" spans="2:12">
      <c r="B663" s="40"/>
      <c r="J663" s="3"/>
      <c r="K663" s="3"/>
      <c r="L663" s="3"/>
    </row>
    <row r="664" spans="2:12">
      <c r="B664" s="40"/>
      <c r="J664" s="3"/>
      <c r="K664" s="3"/>
      <c r="L664" s="3"/>
    </row>
    <row r="665" spans="2:12">
      <c r="B665" s="40"/>
      <c r="J665" s="3"/>
      <c r="K665" s="3"/>
      <c r="L665" s="3"/>
    </row>
    <row r="666" spans="2:12">
      <c r="B666" s="40"/>
      <c r="J666" s="3"/>
      <c r="K666" s="3"/>
      <c r="L666" s="3"/>
    </row>
    <row r="667" spans="2:12">
      <c r="B667" s="40"/>
      <c r="J667" s="3"/>
      <c r="K667" s="3"/>
      <c r="L667" s="3"/>
    </row>
    <row r="668" spans="2:12">
      <c r="B668" s="40"/>
      <c r="J668" s="3"/>
      <c r="K668" s="3"/>
      <c r="L668" s="3"/>
    </row>
    <row r="669" spans="2:12">
      <c r="B669" s="40"/>
      <c r="J669" s="3"/>
      <c r="K669" s="3"/>
      <c r="L669" s="3"/>
    </row>
    <row r="670" spans="2:12">
      <c r="B670" s="40"/>
      <c r="J670" s="3"/>
      <c r="K670" s="3"/>
      <c r="L670" s="3"/>
    </row>
    <row r="671" spans="2:12">
      <c r="B671" s="40"/>
      <c r="J671" s="3"/>
      <c r="K671" s="3"/>
      <c r="L671" s="3"/>
    </row>
    <row r="672" spans="2:12">
      <c r="B672" s="40"/>
      <c r="J672" s="3"/>
      <c r="K672" s="3"/>
      <c r="L672" s="3"/>
    </row>
    <row r="673" spans="2:12">
      <c r="B673" s="40"/>
      <c r="J673" s="3"/>
      <c r="K673" s="3"/>
      <c r="L673" s="3"/>
    </row>
    <row r="674" spans="2:12">
      <c r="B674" s="40"/>
      <c r="J674" s="3"/>
      <c r="K674" s="3"/>
      <c r="L674" s="3"/>
    </row>
    <row r="675" spans="2:12">
      <c r="B675" s="40"/>
      <c r="J675" s="3"/>
      <c r="K675" s="3"/>
      <c r="L675" s="3"/>
    </row>
    <row r="676" spans="2:12">
      <c r="B676" s="40"/>
      <c r="J676" s="3"/>
      <c r="K676" s="3"/>
      <c r="L676" s="3"/>
    </row>
    <row r="677" spans="2:12">
      <c r="B677" s="40"/>
      <c r="J677" s="3"/>
      <c r="K677" s="3"/>
      <c r="L677" s="3"/>
    </row>
    <row r="678" spans="2:12">
      <c r="B678" s="40"/>
      <c r="J678" s="3"/>
      <c r="K678" s="3"/>
      <c r="L678" s="3"/>
    </row>
    <row r="679" spans="2:12">
      <c r="B679" s="40"/>
      <c r="J679" s="3"/>
      <c r="K679" s="3"/>
      <c r="L679" s="3"/>
    </row>
    <row r="680" spans="2:12">
      <c r="B680" s="40"/>
      <c r="J680" s="3"/>
      <c r="K680" s="3"/>
      <c r="L680" s="3"/>
    </row>
    <row r="681" spans="2:12">
      <c r="B681" s="40"/>
      <c r="J681" s="3"/>
      <c r="K681" s="3"/>
      <c r="L681" s="3"/>
    </row>
    <row r="682" spans="2:12">
      <c r="B682" s="40"/>
      <c r="J682" s="3"/>
      <c r="K682" s="3"/>
      <c r="L682" s="3"/>
    </row>
    <row r="683" spans="2:12">
      <c r="B683" s="40"/>
      <c r="J683" s="3"/>
      <c r="K683" s="3"/>
      <c r="L683" s="3"/>
    </row>
    <row r="684" spans="2:12">
      <c r="B684" s="40"/>
      <c r="J684" s="3"/>
      <c r="K684" s="3"/>
      <c r="L684" s="3"/>
    </row>
    <row r="685" spans="2:12">
      <c r="B685" s="40"/>
      <c r="J685" s="3"/>
      <c r="K685" s="3"/>
      <c r="L685" s="3"/>
    </row>
    <row r="686" spans="2:12">
      <c r="B686" s="40"/>
      <c r="J686" s="3"/>
      <c r="K686" s="3"/>
      <c r="L686" s="3"/>
    </row>
    <row r="687" spans="2:12">
      <c r="B687" s="40"/>
      <c r="J687" s="3"/>
      <c r="K687" s="3"/>
      <c r="L687" s="3"/>
    </row>
    <row r="688" spans="2:12">
      <c r="B688" s="40"/>
      <c r="J688" s="3"/>
      <c r="K688" s="3"/>
      <c r="L688" s="3"/>
    </row>
    <row r="689" spans="2:12">
      <c r="B689" s="40"/>
      <c r="J689" s="3"/>
      <c r="K689" s="3"/>
      <c r="L689" s="3"/>
    </row>
    <row r="690" spans="2:12">
      <c r="B690" s="40"/>
      <c r="J690" s="3"/>
      <c r="K690" s="3"/>
      <c r="L690" s="3"/>
    </row>
    <row r="691" spans="2:12">
      <c r="B691" s="40"/>
      <c r="J691" s="3"/>
      <c r="K691" s="3"/>
      <c r="L691" s="3"/>
    </row>
    <row r="692" spans="2:12">
      <c r="B692" s="40"/>
      <c r="J692" s="3"/>
      <c r="K692" s="3"/>
      <c r="L692" s="3"/>
    </row>
    <row r="693" spans="2:12">
      <c r="B693" s="40"/>
      <c r="J693" s="3"/>
      <c r="K693" s="3"/>
      <c r="L693" s="3"/>
    </row>
    <row r="694" spans="2:12">
      <c r="B694" s="40"/>
      <c r="J694" s="3"/>
      <c r="K694" s="3"/>
      <c r="L694" s="3"/>
    </row>
    <row r="695" spans="2:12">
      <c r="B695" s="40"/>
      <c r="J695" s="3"/>
      <c r="K695" s="3"/>
      <c r="L695" s="3"/>
    </row>
    <row r="696" spans="2:12">
      <c r="B696" s="40"/>
      <c r="J696" s="3"/>
      <c r="K696" s="3"/>
      <c r="L696" s="3"/>
    </row>
    <row r="697" spans="2:12">
      <c r="B697" s="40"/>
      <c r="J697" s="3"/>
      <c r="K697" s="3"/>
      <c r="L697" s="3"/>
    </row>
    <row r="698" spans="2:12">
      <c r="B698" s="40"/>
      <c r="J698" s="3"/>
      <c r="K698" s="3"/>
      <c r="L698" s="3"/>
    </row>
    <row r="699" spans="2:12">
      <c r="B699" s="40"/>
      <c r="J699" s="3"/>
      <c r="K699" s="3"/>
      <c r="L699" s="3"/>
    </row>
    <row r="700" spans="2:12">
      <c r="B700" s="40"/>
      <c r="J700" s="3"/>
      <c r="K700" s="3"/>
      <c r="L700" s="3"/>
    </row>
    <row r="701" spans="2:12">
      <c r="B701" s="40"/>
      <c r="J701" s="3"/>
      <c r="K701" s="3"/>
      <c r="L701" s="3"/>
    </row>
    <row r="702" spans="2:12">
      <c r="B702" s="40"/>
      <c r="J702" s="3"/>
      <c r="K702" s="3"/>
      <c r="L702" s="3"/>
    </row>
    <row r="703" spans="2:12">
      <c r="B703" s="40"/>
      <c r="J703" s="3"/>
      <c r="K703" s="3"/>
      <c r="L703" s="3"/>
    </row>
    <row r="704" spans="2:12">
      <c r="B704" s="40"/>
      <c r="J704" s="3"/>
      <c r="K704" s="3"/>
      <c r="L704" s="3"/>
    </row>
    <row r="705" spans="2:12">
      <c r="B705" s="40"/>
      <c r="J705" s="3"/>
      <c r="K705" s="3"/>
      <c r="L705" s="3"/>
    </row>
    <row r="706" spans="2:12">
      <c r="B706" s="40"/>
      <c r="J706" s="3"/>
      <c r="K706" s="3"/>
      <c r="L706" s="3"/>
    </row>
    <row r="707" spans="2:12">
      <c r="B707" s="40"/>
      <c r="J707" s="3"/>
      <c r="K707" s="3"/>
      <c r="L707" s="3"/>
    </row>
    <row r="708" spans="2:12">
      <c r="B708" s="40"/>
      <c r="J708" s="3"/>
      <c r="K708" s="3"/>
      <c r="L708" s="3"/>
    </row>
    <row r="709" spans="2:12">
      <c r="B709" s="40"/>
      <c r="J709" s="3"/>
      <c r="K709" s="3"/>
      <c r="L709" s="3"/>
    </row>
    <row r="710" spans="2:12">
      <c r="B710" s="40"/>
      <c r="J710" s="3"/>
      <c r="K710" s="3"/>
      <c r="L710" s="3"/>
    </row>
    <row r="711" spans="2:12">
      <c r="B711" s="40"/>
      <c r="J711" s="3"/>
      <c r="K711" s="3"/>
      <c r="L711" s="3"/>
    </row>
    <row r="712" spans="2:12">
      <c r="B712" s="40"/>
      <c r="J712" s="3"/>
      <c r="K712" s="3"/>
      <c r="L712" s="3"/>
    </row>
    <row r="713" spans="2:12">
      <c r="B713" s="40"/>
      <c r="J713" s="3"/>
      <c r="K713" s="3"/>
      <c r="L713" s="3"/>
    </row>
    <row r="714" spans="2:12">
      <c r="B714" s="40"/>
      <c r="J714" s="3"/>
      <c r="K714" s="3"/>
      <c r="L714" s="3"/>
    </row>
    <row r="715" spans="2:12">
      <c r="B715" s="40"/>
      <c r="J715" s="3"/>
      <c r="K715" s="3"/>
      <c r="L715" s="3"/>
    </row>
    <row r="716" spans="2:12">
      <c r="B716" s="40"/>
      <c r="J716" s="3"/>
      <c r="K716" s="3"/>
      <c r="L716" s="3"/>
    </row>
    <row r="717" spans="2:12">
      <c r="B717" s="40"/>
      <c r="J717" s="3"/>
      <c r="K717" s="3"/>
      <c r="L717" s="3"/>
    </row>
    <row r="718" spans="2:12">
      <c r="B718" s="40"/>
      <c r="J718" s="3"/>
      <c r="K718" s="3"/>
      <c r="L718" s="3"/>
    </row>
    <row r="719" spans="2:12">
      <c r="B719" s="40"/>
      <c r="J719" s="3"/>
      <c r="K719" s="3"/>
      <c r="L719" s="3"/>
    </row>
    <row r="720" spans="2:12">
      <c r="B720" s="40"/>
      <c r="J720" s="3"/>
      <c r="K720" s="3"/>
      <c r="L720" s="3"/>
    </row>
    <row r="721" spans="2:12">
      <c r="B721" s="40"/>
      <c r="J721" s="3"/>
      <c r="K721" s="3"/>
      <c r="L721" s="3"/>
    </row>
    <row r="722" spans="2:12">
      <c r="B722" s="40"/>
      <c r="J722" s="3"/>
      <c r="K722" s="3"/>
      <c r="L722" s="3"/>
    </row>
    <row r="723" spans="2:12">
      <c r="B723" s="40"/>
      <c r="J723" s="3"/>
      <c r="K723" s="3"/>
      <c r="L723" s="3"/>
    </row>
    <row r="724" spans="2:12">
      <c r="B724" s="40"/>
      <c r="J724" s="3"/>
      <c r="K724" s="3"/>
      <c r="L724" s="3"/>
    </row>
    <row r="725" spans="2:12">
      <c r="B725" s="40"/>
      <c r="J725" s="3"/>
      <c r="K725" s="3"/>
      <c r="L725" s="3"/>
    </row>
    <row r="726" spans="2:12">
      <c r="B726" s="40"/>
      <c r="J726" s="3"/>
      <c r="K726" s="3"/>
      <c r="L726" s="3"/>
    </row>
    <row r="727" spans="2:12">
      <c r="B727" s="40"/>
      <c r="J727" s="3"/>
      <c r="K727" s="3"/>
      <c r="L727" s="3"/>
    </row>
    <row r="728" spans="2:12">
      <c r="B728" s="40"/>
      <c r="J728" s="3"/>
      <c r="K728" s="3"/>
      <c r="L728" s="3"/>
    </row>
    <row r="729" spans="2:12">
      <c r="B729" s="40"/>
      <c r="J729" s="3"/>
      <c r="K729" s="3"/>
      <c r="L729" s="3"/>
    </row>
    <row r="730" spans="2:12">
      <c r="B730" s="40"/>
      <c r="J730" s="3"/>
      <c r="K730" s="3"/>
      <c r="L730" s="3"/>
    </row>
    <row r="731" spans="2:12">
      <c r="B731" s="40"/>
      <c r="J731" s="3"/>
      <c r="K731" s="3"/>
      <c r="L731" s="3"/>
    </row>
    <row r="732" spans="2:12">
      <c r="B732" s="40"/>
      <c r="J732" s="3"/>
      <c r="K732" s="3"/>
      <c r="L732" s="3"/>
    </row>
    <row r="733" spans="2:12">
      <c r="B733" s="40"/>
      <c r="J733" s="3"/>
      <c r="K733" s="3"/>
      <c r="L733" s="3"/>
    </row>
    <row r="734" spans="2:12">
      <c r="B734" s="40"/>
      <c r="J734" s="3"/>
      <c r="K734" s="3"/>
      <c r="L734" s="3"/>
    </row>
    <row r="735" spans="2:12">
      <c r="B735" s="40"/>
      <c r="J735" s="3"/>
      <c r="K735" s="3"/>
      <c r="L735" s="3"/>
    </row>
    <row r="736" spans="2:12">
      <c r="B736" s="40"/>
      <c r="J736" s="3"/>
      <c r="K736" s="3"/>
      <c r="L736" s="3"/>
    </row>
    <row r="737" spans="2:12">
      <c r="B737" s="40"/>
      <c r="J737" s="3"/>
      <c r="K737" s="3"/>
      <c r="L737" s="3"/>
    </row>
    <row r="738" spans="2:12">
      <c r="B738" s="40"/>
      <c r="J738" s="3"/>
      <c r="K738" s="3"/>
      <c r="L738" s="3"/>
    </row>
    <row r="739" spans="2:12">
      <c r="B739" s="40"/>
      <c r="J739" s="3"/>
      <c r="K739" s="3"/>
      <c r="L739" s="3"/>
    </row>
    <row r="740" spans="2:12">
      <c r="B740" s="40"/>
      <c r="J740" s="3"/>
      <c r="K740" s="3"/>
      <c r="L740" s="3"/>
    </row>
    <row r="741" spans="2:12">
      <c r="B741" s="40"/>
      <c r="J741" s="3"/>
      <c r="K741" s="3"/>
      <c r="L741" s="3"/>
    </row>
    <row r="742" spans="2:12">
      <c r="B742" s="40"/>
      <c r="J742" s="3"/>
      <c r="K742" s="3"/>
      <c r="L742" s="3"/>
    </row>
    <row r="743" spans="2:12">
      <c r="B743" s="40"/>
      <c r="J743" s="3"/>
      <c r="K743" s="3"/>
      <c r="L743" s="3"/>
    </row>
    <row r="744" spans="2:12">
      <c r="B744" s="40"/>
      <c r="J744" s="3"/>
      <c r="K744" s="3"/>
      <c r="L744" s="3"/>
    </row>
    <row r="745" spans="2:12">
      <c r="B745" s="40"/>
      <c r="J745" s="3"/>
      <c r="K745" s="3"/>
      <c r="L745" s="3"/>
    </row>
    <row r="746" spans="2:12">
      <c r="B746" s="40"/>
      <c r="J746" s="3"/>
      <c r="K746" s="3"/>
      <c r="L746" s="3"/>
    </row>
    <row r="747" spans="2:12">
      <c r="B747" s="40"/>
      <c r="J747" s="3"/>
      <c r="K747" s="3"/>
      <c r="L747" s="3"/>
    </row>
    <row r="748" spans="2:12">
      <c r="B748" s="40"/>
      <c r="J748" s="3"/>
      <c r="K748" s="3"/>
      <c r="L748" s="3"/>
    </row>
    <row r="749" spans="2:12">
      <c r="B749" s="40"/>
      <c r="J749" s="3"/>
      <c r="K749" s="3"/>
      <c r="L749" s="3"/>
    </row>
    <row r="750" spans="2:12">
      <c r="B750" s="40"/>
      <c r="J750" s="3"/>
      <c r="K750" s="3"/>
      <c r="L750" s="3"/>
    </row>
    <row r="751" spans="2:12">
      <c r="B751" s="40"/>
      <c r="J751" s="3"/>
      <c r="K751" s="3"/>
      <c r="L751" s="3"/>
    </row>
    <row r="752" spans="2:12">
      <c r="B752" s="40"/>
      <c r="J752" s="3"/>
      <c r="K752" s="3"/>
      <c r="L752" s="3"/>
    </row>
    <row r="753" spans="2:12">
      <c r="B753" s="40"/>
      <c r="J753" s="3"/>
      <c r="K753" s="3"/>
      <c r="L753" s="3"/>
    </row>
    <row r="754" spans="2:12">
      <c r="B754" s="40"/>
      <c r="J754" s="3"/>
      <c r="K754" s="3"/>
      <c r="L754" s="3"/>
    </row>
    <row r="755" spans="2:12">
      <c r="B755" s="40"/>
      <c r="J755" s="3"/>
      <c r="K755" s="3"/>
      <c r="L755" s="3"/>
    </row>
    <row r="756" spans="2:12">
      <c r="B756" s="40"/>
      <c r="J756" s="3"/>
      <c r="K756" s="3"/>
      <c r="L756" s="3"/>
    </row>
    <row r="757" spans="2:12">
      <c r="B757" s="40"/>
      <c r="J757" s="3"/>
      <c r="K757" s="3"/>
      <c r="L757" s="3"/>
    </row>
    <row r="758" spans="2:12">
      <c r="B758" s="40"/>
      <c r="J758" s="3"/>
      <c r="K758" s="3"/>
      <c r="L758" s="3"/>
    </row>
    <row r="759" spans="2:12">
      <c r="B759" s="40"/>
      <c r="J759" s="3"/>
      <c r="K759" s="3"/>
      <c r="L759" s="3"/>
    </row>
    <row r="760" spans="2:12">
      <c r="B760" s="40"/>
      <c r="J760" s="3"/>
      <c r="K760" s="3"/>
      <c r="L760" s="3"/>
    </row>
    <row r="761" spans="2:12">
      <c r="B761" s="40"/>
      <c r="J761" s="3"/>
      <c r="K761" s="3"/>
      <c r="L761" s="3"/>
    </row>
    <row r="762" spans="2:12">
      <c r="B762" s="40"/>
      <c r="J762" s="3"/>
      <c r="K762" s="3"/>
      <c r="L762" s="3"/>
    </row>
    <row r="763" spans="2:12">
      <c r="B763" s="40"/>
      <c r="J763" s="3"/>
      <c r="K763" s="3"/>
      <c r="L763" s="3"/>
    </row>
    <row r="764" spans="2:12">
      <c r="B764" s="40"/>
      <c r="J764" s="3"/>
      <c r="K764" s="3"/>
      <c r="L764" s="3"/>
    </row>
    <row r="765" spans="2:12">
      <c r="B765" s="40"/>
      <c r="J765" s="3"/>
      <c r="K765" s="3"/>
      <c r="L765" s="3"/>
    </row>
    <row r="766" spans="2:12">
      <c r="B766" s="40"/>
      <c r="J766" s="3"/>
      <c r="K766" s="3"/>
      <c r="L766" s="3"/>
    </row>
    <row r="767" spans="2:12">
      <c r="B767" s="40"/>
      <c r="J767" s="3"/>
      <c r="K767" s="3"/>
      <c r="L767" s="3"/>
    </row>
    <row r="768" spans="2:12">
      <c r="B768" s="40"/>
      <c r="J768" s="3"/>
      <c r="K768" s="3"/>
      <c r="L768" s="3"/>
    </row>
    <row r="769" spans="2:12">
      <c r="B769" s="40"/>
      <c r="J769" s="3"/>
      <c r="K769" s="3"/>
      <c r="L769" s="3"/>
    </row>
    <row r="770" spans="2:12">
      <c r="B770" s="40"/>
      <c r="J770" s="3"/>
      <c r="K770" s="3"/>
      <c r="L770" s="3"/>
    </row>
    <row r="771" spans="2:12">
      <c r="B771" s="40"/>
      <c r="J771" s="3"/>
      <c r="K771" s="3"/>
      <c r="L771" s="3"/>
    </row>
    <row r="772" spans="2:12">
      <c r="B772" s="40"/>
      <c r="J772" s="3"/>
      <c r="K772" s="3"/>
      <c r="L772" s="3"/>
    </row>
    <row r="773" spans="2:12">
      <c r="B773" s="40"/>
      <c r="J773" s="3"/>
      <c r="K773" s="3"/>
      <c r="L773" s="3"/>
    </row>
    <row r="774" spans="2:12">
      <c r="B774" s="40"/>
      <c r="J774" s="3"/>
      <c r="K774" s="3"/>
      <c r="L774" s="3"/>
    </row>
    <row r="775" spans="2:12">
      <c r="B775" s="40"/>
      <c r="J775" s="3"/>
      <c r="K775" s="3"/>
      <c r="L775" s="3"/>
    </row>
    <row r="776" spans="2:12">
      <c r="B776" s="40"/>
      <c r="J776" s="3"/>
      <c r="K776" s="3"/>
      <c r="L776" s="3"/>
    </row>
    <row r="777" spans="2:12">
      <c r="B777" s="40"/>
      <c r="J777" s="3"/>
      <c r="K777" s="3"/>
      <c r="L777" s="3"/>
    </row>
    <row r="778" spans="2:12">
      <c r="B778" s="40"/>
      <c r="J778" s="3"/>
      <c r="K778" s="3"/>
      <c r="L778" s="3"/>
    </row>
    <row r="779" spans="2:12">
      <c r="B779" s="40"/>
      <c r="J779" s="3"/>
      <c r="K779" s="3"/>
      <c r="L779" s="3"/>
    </row>
    <row r="780" spans="2:12">
      <c r="B780" s="40"/>
      <c r="J780" s="3"/>
      <c r="K780" s="3"/>
      <c r="L780" s="3"/>
    </row>
    <row r="781" spans="2:12">
      <c r="B781" s="40"/>
      <c r="J781" s="3"/>
      <c r="K781" s="3"/>
      <c r="L781" s="3"/>
    </row>
    <row r="782" spans="2:12">
      <c r="B782" s="40"/>
      <c r="J782" s="3"/>
      <c r="K782" s="3"/>
      <c r="L782" s="3"/>
    </row>
    <row r="783" spans="2:12">
      <c r="B783" s="40"/>
      <c r="J783" s="3"/>
      <c r="K783" s="3"/>
      <c r="L783" s="3"/>
    </row>
    <row r="784" spans="2:12">
      <c r="B784" s="40"/>
      <c r="J784" s="3"/>
      <c r="K784" s="3"/>
      <c r="L784" s="3"/>
    </row>
    <row r="785" spans="2:12">
      <c r="B785" s="40"/>
      <c r="J785" s="3"/>
      <c r="K785" s="3"/>
      <c r="L785" s="3"/>
    </row>
    <row r="786" spans="2:12">
      <c r="B786" s="40"/>
      <c r="J786" s="3"/>
      <c r="K786" s="3"/>
      <c r="L786" s="3"/>
    </row>
    <row r="787" spans="2:12">
      <c r="B787" s="40"/>
      <c r="J787" s="3"/>
      <c r="K787" s="3"/>
      <c r="L787" s="3"/>
    </row>
    <row r="788" spans="2:12">
      <c r="B788" s="40"/>
      <c r="J788" s="3"/>
      <c r="K788" s="3"/>
      <c r="L788" s="3"/>
    </row>
    <row r="789" spans="2:12">
      <c r="B789" s="40"/>
      <c r="J789" s="3"/>
      <c r="K789" s="3"/>
      <c r="L789" s="3"/>
    </row>
    <row r="790" spans="2:12">
      <c r="B790" s="40"/>
      <c r="J790" s="3"/>
      <c r="K790" s="3"/>
      <c r="L790" s="3"/>
    </row>
    <row r="791" spans="2:12">
      <c r="B791" s="40"/>
      <c r="J791" s="3"/>
      <c r="K791" s="3"/>
      <c r="L791" s="3"/>
    </row>
    <row r="792" spans="2:12">
      <c r="B792" s="40"/>
      <c r="J792" s="3"/>
      <c r="K792" s="3"/>
      <c r="L792" s="3"/>
    </row>
    <row r="793" spans="2:12">
      <c r="B793" s="40"/>
      <c r="J793" s="3"/>
      <c r="K793" s="3"/>
      <c r="L793" s="3"/>
    </row>
    <row r="794" spans="2:12">
      <c r="B794" s="40"/>
      <c r="J794" s="3"/>
      <c r="K794" s="3"/>
      <c r="L794" s="3"/>
    </row>
    <row r="795" spans="2:12">
      <c r="B795" s="40"/>
      <c r="J795" s="3"/>
      <c r="K795" s="3"/>
      <c r="L795" s="3"/>
    </row>
    <row r="796" spans="2:12">
      <c r="B796" s="40"/>
      <c r="J796" s="3"/>
      <c r="K796" s="3"/>
      <c r="L796" s="3"/>
    </row>
    <row r="797" spans="2:12">
      <c r="B797" s="40"/>
      <c r="J797" s="3"/>
      <c r="K797" s="3"/>
      <c r="L797" s="3"/>
    </row>
    <row r="798" spans="2:12">
      <c r="B798" s="40"/>
      <c r="J798" s="3"/>
      <c r="K798" s="3"/>
      <c r="L798" s="3"/>
    </row>
    <row r="799" spans="2:12">
      <c r="B799" s="40"/>
      <c r="J799" s="3"/>
      <c r="K799" s="3"/>
      <c r="L799" s="3"/>
    </row>
    <row r="800" spans="2:12">
      <c r="B800" s="40"/>
      <c r="J800" s="3"/>
      <c r="K800" s="3"/>
      <c r="L800" s="3"/>
    </row>
    <row r="801" spans="2:12">
      <c r="B801" s="40"/>
      <c r="J801" s="3"/>
      <c r="K801" s="3"/>
      <c r="L801" s="3"/>
    </row>
    <row r="802" spans="2:12">
      <c r="B802" s="40"/>
      <c r="J802" s="3"/>
      <c r="K802" s="3"/>
      <c r="L802" s="3"/>
    </row>
    <row r="803" spans="2:12">
      <c r="B803" s="40"/>
      <c r="J803" s="3"/>
      <c r="K803" s="3"/>
      <c r="L803" s="3"/>
    </row>
    <row r="804" spans="2:12">
      <c r="B804" s="40"/>
      <c r="J804" s="3"/>
      <c r="K804" s="3"/>
      <c r="L804" s="3"/>
    </row>
    <row r="805" spans="2:12">
      <c r="B805" s="40"/>
      <c r="J805" s="3"/>
      <c r="K805" s="3"/>
      <c r="L805" s="3"/>
    </row>
    <row r="806" spans="2:12">
      <c r="B806" s="40"/>
      <c r="J806" s="3"/>
      <c r="K806" s="3"/>
      <c r="L806" s="3"/>
    </row>
    <row r="807" spans="2:12">
      <c r="B807" s="40"/>
      <c r="J807" s="3"/>
      <c r="K807" s="3"/>
      <c r="L807" s="3"/>
    </row>
    <row r="808" spans="2:12">
      <c r="B808" s="40"/>
      <c r="J808" s="3"/>
      <c r="K808" s="3"/>
      <c r="L808" s="3"/>
    </row>
    <row r="809" spans="2:12">
      <c r="B809" s="40"/>
      <c r="J809" s="3"/>
      <c r="K809" s="3"/>
      <c r="L809" s="3"/>
    </row>
    <row r="810" spans="2:12">
      <c r="B810" s="40"/>
      <c r="J810" s="3"/>
      <c r="K810" s="3"/>
      <c r="L810" s="3"/>
    </row>
    <row r="811" spans="2:12">
      <c r="B811" s="40"/>
      <c r="J811" s="3"/>
      <c r="K811" s="3"/>
      <c r="L811" s="3"/>
    </row>
    <row r="812" spans="2:12">
      <c r="B812" s="40"/>
      <c r="J812" s="3"/>
      <c r="K812" s="3"/>
      <c r="L812" s="3"/>
    </row>
    <row r="813" spans="2:12">
      <c r="B813" s="40"/>
      <c r="J813" s="3"/>
      <c r="K813" s="3"/>
      <c r="L813" s="3"/>
    </row>
    <row r="814" spans="2:12">
      <c r="B814" s="40"/>
      <c r="J814" s="3"/>
      <c r="K814" s="3"/>
      <c r="L814" s="3"/>
    </row>
    <row r="815" spans="2:12">
      <c r="B815" s="40"/>
      <c r="J815" s="3"/>
      <c r="K815" s="3"/>
      <c r="L815" s="3"/>
    </row>
    <row r="816" spans="2:12">
      <c r="B816" s="40"/>
      <c r="J816" s="3"/>
      <c r="K816" s="3"/>
      <c r="L816" s="3"/>
    </row>
    <row r="817" spans="2:12">
      <c r="B817" s="40"/>
      <c r="J817" s="3"/>
      <c r="K817" s="3"/>
      <c r="L817" s="3"/>
    </row>
    <row r="818" spans="2:12">
      <c r="B818" s="40"/>
      <c r="J818" s="3"/>
      <c r="K818" s="3"/>
      <c r="L818" s="3"/>
    </row>
    <row r="819" spans="2:12">
      <c r="B819" s="40"/>
      <c r="J819" s="3"/>
      <c r="K819" s="3"/>
      <c r="L819" s="3"/>
    </row>
    <row r="820" spans="2:12">
      <c r="B820" s="40"/>
      <c r="J820" s="3"/>
      <c r="K820" s="3"/>
      <c r="L820" s="3"/>
    </row>
    <row r="821" spans="2:12">
      <c r="B821" s="40"/>
      <c r="J821" s="3"/>
      <c r="K821" s="3"/>
      <c r="L821" s="3"/>
    </row>
    <row r="822" spans="2:12">
      <c r="B822" s="40"/>
      <c r="J822" s="3"/>
      <c r="K822" s="3"/>
      <c r="L822" s="3"/>
    </row>
    <row r="823" spans="2:12">
      <c r="B823" s="40"/>
      <c r="J823" s="3"/>
      <c r="K823" s="3"/>
      <c r="L823" s="3"/>
    </row>
    <row r="824" spans="2:12">
      <c r="B824" s="40"/>
      <c r="J824" s="3"/>
      <c r="K824" s="3"/>
      <c r="L824" s="3"/>
    </row>
    <row r="825" spans="2:12">
      <c r="B825" s="40"/>
      <c r="J825" s="3"/>
      <c r="K825" s="3"/>
      <c r="L825" s="3"/>
    </row>
    <row r="826" spans="2:12">
      <c r="B826" s="40"/>
      <c r="J826" s="3"/>
      <c r="K826" s="3"/>
      <c r="L826" s="3"/>
    </row>
    <row r="827" spans="2:12">
      <c r="B827" s="40"/>
      <c r="J827" s="3"/>
      <c r="K827" s="3"/>
      <c r="L827" s="3"/>
    </row>
    <row r="828" spans="2:12">
      <c r="B828" s="40"/>
      <c r="J828" s="3"/>
      <c r="K828" s="3"/>
      <c r="L828" s="3"/>
    </row>
    <row r="829" spans="2:12">
      <c r="B829" s="40"/>
      <c r="J829" s="3"/>
      <c r="K829" s="3"/>
      <c r="L829" s="3"/>
    </row>
    <row r="830" spans="2:12">
      <c r="B830" s="40"/>
      <c r="J830" s="3"/>
      <c r="K830" s="3"/>
      <c r="L830" s="3"/>
    </row>
    <row r="831" spans="2:12">
      <c r="B831" s="40"/>
      <c r="J831" s="3"/>
      <c r="K831" s="3"/>
      <c r="L831" s="3"/>
    </row>
    <row r="832" spans="2:12">
      <c r="B832" s="40"/>
      <c r="J832" s="3"/>
      <c r="K832" s="3"/>
      <c r="L832" s="3"/>
    </row>
    <row r="833" spans="2:12">
      <c r="B833" s="40"/>
      <c r="J833" s="3"/>
      <c r="K833" s="3"/>
      <c r="L833" s="3"/>
    </row>
    <row r="834" spans="2:12">
      <c r="B834" s="40"/>
      <c r="J834" s="3"/>
      <c r="K834" s="3"/>
      <c r="L834" s="3"/>
    </row>
    <row r="835" spans="2:12">
      <c r="B835" s="40"/>
      <c r="J835" s="3"/>
      <c r="K835" s="3"/>
      <c r="L835" s="3"/>
    </row>
    <row r="836" spans="2:12">
      <c r="B836" s="40"/>
      <c r="J836" s="3"/>
      <c r="K836" s="3"/>
      <c r="L836" s="3"/>
    </row>
    <row r="837" spans="2:12">
      <c r="B837" s="40"/>
      <c r="J837" s="3"/>
      <c r="K837" s="3"/>
      <c r="L837" s="3"/>
    </row>
    <row r="838" spans="2:12">
      <c r="B838" s="40"/>
      <c r="J838" s="3"/>
      <c r="K838" s="3"/>
      <c r="L838" s="3"/>
    </row>
    <row r="839" spans="2:12">
      <c r="B839" s="40"/>
      <c r="J839" s="3"/>
      <c r="K839" s="3"/>
      <c r="L839" s="3"/>
    </row>
    <row r="840" spans="2:12">
      <c r="B840" s="40"/>
      <c r="J840" s="3"/>
      <c r="K840" s="3"/>
      <c r="L840" s="3"/>
    </row>
    <row r="841" spans="2:12">
      <c r="B841" s="40"/>
      <c r="J841" s="3"/>
      <c r="K841" s="3"/>
      <c r="L841" s="3"/>
    </row>
    <row r="842" spans="2:12">
      <c r="B842" s="40"/>
      <c r="J842" s="3"/>
      <c r="K842" s="3"/>
      <c r="L842" s="3"/>
    </row>
    <row r="843" spans="2:12">
      <c r="B843" s="40"/>
      <c r="J843" s="3"/>
      <c r="K843" s="3"/>
      <c r="L843" s="3"/>
    </row>
    <row r="844" spans="2:12">
      <c r="B844" s="40"/>
      <c r="J844" s="3"/>
      <c r="K844" s="3"/>
      <c r="L844" s="3"/>
    </row>
  </sheetData>
  <mergeCells count="2298">
    <mergeCell ref="P367:P369"/>
    <mergeCell ref="Q367:Q369"/>
    <mergeCell ref="R367:R369"/>
    <mergeCell ref="S367:S369"/>
    <mergeCell ref="S311:S313"/>
    <mergeCell ref="S296:S298"/>
    <mergeCell ref="P340:P342"/>
    <mergeCell ref="X317:X319"/>
    <mergeCell ref="V334:V336"/>
    <mergeCell ref="W325:W327"/>
    <mergeCell ref="W328:W330"/>
    <mergeCell ref="W311:W313"/>
    <mergeCell ref="X311:X313"/>
    <mergeCell ref="X340:X342"/>
    <mergeCell ref="P328:P330"/>
    <mergeCell ref="O349:O351"/>
    <mergeCell ref="S364:S366"/>
    <mergeCell ref="O352:O354"/>
    <mergeCell ref="P352:P354"/>
    <mergeCell ref="Q352:Q354"/>
    <mergeCell ref="R352:R354"/>
    <mergeCell ref="U311:U313"/>
    <mergeCell ref="V311:V313"/>
    <mergeCell ref="W322:W324"/>
    <mergeCell ref="W334:W336"/>
    <mergeCell ref="W331:W333"/>
    <mergeCell ref="W314:W316"/>
    <mergeCell ref="X314:X316"/>
    <mergeCell ref="S305:S307"/>
    <mergeCell ref="O311:O313"/>
    <mergeCell ref="P311:P313"/>
    <mergeCell ref="Q311:Q313"/>
    <mergeCell ref="B128:B130"/>
    <mergeCell ref="U302:U304"/>
    <mergeCell ref="T299:T301"/>
    <mergeCell ref="U299:U301"/>
    <mergeCell ref="U189:U191"/>
    <mergeCell ref="V189:V191"/>
    <mergeCell ref="W189:W191"/>
    <mergeCell ref="X189:X191"/>
    <mergeCell ref="W152:W154"/>
    <mergeCell ref="X140:X142"/>
    <mergeCell ref="D152:D154"/>
    <mergeCell ref="E152:E154"/>
    <mergeCell ref="O152:O154"/>
    <mergeCell ref="P152:P154"/>
    <mergeCell ref="Q152:Q154"/>
    <mergeCell ref="R152:R154"/>
    <mergeCell ref="T143:T145"/>
    <mergeCell ref="U143:U145"/>
    <mergeCell ref="V143:V145"/>
    <mergeCell ref="E173:E175"/>
    <mergeCell ref="O173:O175"/>
    <mergeCell ref="U296:U298"/>
    <mergeCell ref="V299:V301"/>
    <mergeCell ref="W299:W301"/>
    <mergeCell ref="W158:W160"/>
    <mergeCell ref="X158:X160"/>
    <mergeCell ref="X146:X148"/>
    <mergeCell ref="X170:X172"/>
    <mergeCell ref="V161:V163"/>
    <mergeCell ref="W161:W163"/>
    <mergeCell ref="X161:X163"/>
    <mergeCell ref="X164:X166"/>
    <mergeCell ref="V452:V454"/>
    <mergeCell ref="W452:W454"/>
    <mergeCell ref="X452:X454"/>
    <mergeCell ref="W416:W418"/>
    <mergeCell ref="W410:W412"/>
    <mergeCell ref="X410:X412"/>
    <mergeCell ref="R404:R406"/>
    <mergeCell ref="R395:R397"/>
    <mergeCell ref="X407:X409"/>
    <mergeCell ref="W407:W409"/>
    <mergeCell ref="X401:X403"/>
    <mergeCell ref="V401:V403"/>
    <mergeCell ref="U425:U427"/>
    <mergeCell ref="V410:V412"/>
    <mergeCell ref="U416:U418"/>
    <mergeCell ref="R89:R91"/>
    <mergeCell ref="R92:R94"/>
    <mergeCell ref="X186:X188"/>
    <mergeCell ref="T189:T191"/>
    <mergeCell ref="V364:V366"/>
    <mergeCell ref="W364:W366"/>
    <mergeCell ref="X364:X366"/>
    <mergeCell ref="X152:X154"/>
    <mergeCell ref="S189:S191"/>
    <mergeCell ref="X293:X295"/>
    <mergeCell ref="R317:R319"/>
    <mergeCell ref="V340:V342"/>
    <mergeCell ref="V314:V316"/>
    <mergeCell ref="U346:U347"/>
    <mergeCell ref="R361:R363"/>
    <mergeCell ref="W349:W351"/>
    <mergeCell ref="X349:X351"/>
    <mergeCell ref="B455:B457"/>
    <mergeCell ref="C455:C457"/>
    <mergeCell ref="D455:D457"/>
    <mergeCell ref="E455:E457"/>
    <mergeCell ref="O455:O457"/>
    <mergeCell ref="P455:P457"/>
    <mergeCell ref="Q455:Q457"/>
    <mergeCell ref="R455:R457"/>
    <mergeCell ref="S455:S457"/>
    <mergeCell ref="T455:T457"/>
    <mergeCell ref="P373:P375"/>
    <mergeCell ref="R373:R375"/>
    <mergeCell ref="P349:P351"/>
    <mergeCell ref="Q349:Q351"/>
    <mergeCell ref="R349:R351"/>
    <mergeCell ref="T349:T351"/>
    <mergeCell ref="T361:T363"/>
    <mergeCell ref="P387:P389"/>
    <mergeCell ref="T376:T378"/>
    <mergeCell ref="T404:T406"/>
    <mergeCell ref="T419:T421"/>
    <mergeCell ref="T410:T412"/>
    <mergeCell ref="T407:T409"/>
    <mergeCell ref="T387:T389"/>
    <mergeCell ref="R452:R454"/>
    <mergeCell ref="T358:T360"/>
    <mergeCell ref="R407:R409"/>
    <mergeCell ref="Q446:Q448"/>
    <mergeCell ref="C449:C451"/>
    <mergeCell ref="D449:D451"/>
    <mergeCell ref="O449:O451"/>
    <mergeCell ref="O367:O369"/>
    <mergeCell ref="B361:B363"/>
    <mergeCell ref="C361:C363"/>
    <mergeCell ref="D361:D363"/>
    <mergeCell ref="W296:W298"/>
    <mergeCell ref="X361:X363"/>
    <mergeCell ref="B364:B366"/>
    <mergeCell ref="D364:D366"/>
    <mergeCell ref="X296:X298"/>
    <mergeCell ref="P343:P344"/>
    <mergeCell ref="Q343:Q344"/>
    <mergeCell ref="R343:R344"/>
    <mergeCell ref="S343:S344"/>
    <mergeCell ref="V346:V347"/>
    <mergeCell ref="W346:W347"/>
    <mergeCell ref="X346:X347"/>
    <mergeCell ref="V296:V298"/>
    <mergeCell ref="T343:T344"/>
    <mergeCell ref="U343:U344"/>
    <mergeCell ref="S314:S316"/>
    <mergeCell ref="P337:P339"/>
    <mergeCell ref="P325:P327"/>
    <mergeCell ref="P299:P301"/>
    <mergeCell ref="Q299:Q301"/>
    <mergeCell ref="R299:R301"/>
    <mergeCell ref="V302:V304"/>
    <mergeCell ref="W302:W304"/>
    <mergeCell ref="X302:X304"/>
    <mergeCell ref="X299:X301"/>
    <mergeCell ref="X322:X324"/>
    <mergeCell ref="U328:U330"/>
    <mergeCell ref="U317:U319"/>
    <mergeCell ref="T317:T319"/>
    <mergeCell ref="X155:X157"/>
    <mergeCell ref="V167:V169"/>
    <mergeCell ref="V195:V197"/>
    <mergeCell ref="V183:V185"/>
    <mergeCell ref="V200:V202"/>
    <mergeCell ref="V186:V188"/>
    <mergeCell ref="T245:T247"/>
    <mergeCell ref="S293:S295"/>
    <mergeCell ref="S245:S247"/>
    <mergeCell ref="S203:S205"/>
    <mergeCell ref="S221:S223"/>
    <mergeCell ref="X218:X220"/>
    <mergeCell ref="V293:V295"/>
    <mergeCell ref="W293:W295"/>
    <mergeCell ref="T311:T313"/>
    <mergeCell ref="S233:S235"/>
    <mergeCell ref="S195:S197"/>
    <mergeCell ref="V230:V232"/>
    <mergeCell ref="W230:W232"/>
    <mergeCell ref="S281:S283"/>
    <mergeCell ref="V206:V208"/>
    <mergeCell ref="X224:X226"/>
    <mergeCell ref="X236:X238"/>
    <mergeCell ref="X260:X262"/>
    <mergeCell ref="X257:X259"/>
    <mergeCell ref="X248:X250"/>
    <mergeCell ref="X254:X256"/>
    <mergeCell ref="W257:W259"/>
    <mergeCell ref="X266:X268"/>
    <mergeCell ref="W269:W271"/>
    <mergeCell ref="V322:V324"/>
    <mergeCell ref="V331:V333"/>
    <mergeCell ref="V337:V339"/>
    <mergeCell ref="B496:B498"/>
    <mergeCell ref="B195:B197"/>
    <mergeCell ref="V233:V235"/>
    <mergeCell ref="W233:W235"/>
    <mergeCell ref="X233:X235"/>
    <mergeCell ref="T230:T232"/>
    <mergeCell ref="Q254:Q256"/>
    <mergeCell ref="S263:S265"/>
    <mergeCell ref="O364:O366"/>
    <mergeCell ref="P364:P366"/>
    <mergeCell ref="Q364:Q366"/>
    <mergeCell ref="R364:R366"/>
    <mergeCell ref="U322:U324"/>
    <mergeCell ref="T296:T298"/>
    <mergeCell ref="R314:R316"/>
    <mergeCell ref="B233:B235"/>
    <mergeCell ref="C233:C235"/>
    <mergeCell ref="D233:D235"/>
    <mergeCell ref="E233:E235"/>
    <mergeCell ref="S361:S363"/>
    <mergeCell ref="T275:T277"/>
    <mergeCell ref="T248:T250"/>
    <mergeCell ref="T254:T256"/>
    <mergeCell ref="S224:S226"/>
    <mergeCell ref="O248:O250"/>
    <mergeCell ref="S299:S301"/>
    <mergeCell ref="P233:P235"/>
    <mergeCell ref="O343:O344"/>
    <mergeCell ref="T284:T286"/>
    <mergeCell ref="D284:D286"/>
    <mergeCell ref="R254:R256"/>
    <mergeCell ref="E266:E268"/>
    <mergeCell ref="O296:O298"/>
    <mergeCell ref="D263:D265"/>
    <mergeCell ref="O281:O283"/>
    <mergeCell ref="O287:O289"/>
    <mergeCell ref="Q290:Q292"/>
    <mergeCell ref="E275:E277"/>
    <mergeCell ref="O290:O292"/>
    <mergeCell ref="Q287:Q289"/>
    <mergeCell ref="R287:R289"/>
    <mergeCell ref="O284:O286"/>
    <mergeCell ref="Q272:Q274"/>
    <mergeCell ref="O272:O274"/>
    <mergeCell ref="D230:D232"/>
    <mergeCell ref="V317:V319"/>
    <mergeCell ref="P269:P271"/>
    <mergeCell ref="R296:R298"/>
    <mergeCell ref="B173:B175"/>
    <mergeCell ref="P278:P280"/>
    <mergeCell ref="P245:P247"/>
    <mergeCell ref="O218:O220"/>
    <mergeCell ref="R245:R247"/>
    <mergeCell ref="R242:R244"/>
    <mergeCell ref="Q218:Q220"/>
    <mergeCell ref="R218:R220"/>
    <mergeCell ref="D281:D283"/>
    <mergeCell ref="Q206:Q208"/>
    <mergeCell ref="Q203:Q205"/>
    <mergeCell ref="P284:P286"/>
    <mergeCell ref="E302:E304"/>
    <mergeCell ref="C299:C301"/>
    <mergeCell ref="B224:B226"/>
    <mergeCell ref="B239:B241"/>
    <mergeCell ref="D143:D145"/>
    <mergeCell ref="O143:O145"/>
    <mergeCell ref="P143:P145"/>
    <mergeCell ref="Q143:Q145"/>
    <mergeCell ref="P206:P208"/>
    <mergeCell ref="Q242:Q244"/>
    <mergeCell ref="B248:B250"/>
    <mergeCell ref="B227:B229"/>
    <mergeCell ref="O230:O232"/>
    <mergeCell ref="D299:D301"/>
    <mergeCell ref="E299:E301"/>
    <mergeCell ref="O299:O301"/>
    <mergeCell ref="C242:C244"/>
    <mergeCell ref="E281:E283"/>
    <mergeCell ref="O233:O235"/>
    <mergeCell ref="Q221:Q223"/>
    <mergeCell ref="D305:D307"/>
    <mergeCell ref="E305:E307"/>
    <mergeCell ref="O305:O307"/>
    <mergeCell ref="P305:P307"/>
    <mergeCell ref="Q305:Q307"/>
    <mergeCell ref="R305:R307"/>
    <mergeCell ref="D293:D295"/>
    <mergeCell ref="B281:B283"/>
    <mergeCell ref="B218:B220"/>
    <mergeCell ref="C218:C220"/>
    <mergeCell ref="D218:D220"/>
    <mergeCell ref="E218:E220"/>
    <mergeCell ref="B251:B253"/>
    <mergeCell ref="B254:B256"/>
    <mergeCell ref="B245:B247"/>
    <mergeCell ref="C251:C253"/>
    <mergeCell ref="P266:P268"/>
    <mergeCell ref="R272:R274"/>
    <mergeCell ref="Q260:Q262"/>
    <mergeCell ref="E263:E265"/>
    <mergeCell ref="C263:C265"/>
    <mergeCell ref="Q269:Q271"/>
    <mergeCell ref="Q257:Q259"/>
    <mergeCell ref="Q251:Q253"/>
    <mergeCell ref="D278:D280"/>
    <mergeCell ref="C248:C250"/>
    <mergeCell ref="E260:E262"/>
    <mergeCell ref="D260:D262"/>
    <mergeCell ref="Q245:Q247"/>
    <mergeCell ref="O227:O229"/>
    <mergeCell ref="C224:C226"/>
    <mergeCell ref="O242:O244"/>
    <mergeCell ref="E149:E151"/>
    <mergeCell ref="O149:O151"/>
    <mergeCell ref="P149:P151"/>
    <mergeCell ref="Q149:Q151"/>
    <mergeCell ref="P218:P220"/>
    <mergeCell ref="E189:E191"/>
    <mergeCell ref="P164:P166"/>
    <mergeCell ref="Q161:Q163"/>
    <mergeCell ref="O189:O191"/>
    <mergeCell ref="P189:P191"/>
    <mergeCell ref="Q189:Q191"/>
    <mergeCell ref="S183:S185"/>
    <mergeCell ref="R248:R250"/>
    <mergeCell ref="P260:P262"/>
    <mergeCell ref="D251:D253"/>
    <mergeCell ref="D242:D244"/>
    <mergeCell ref="S218:S220"/>
    <mergeCell ref="R260:R262"/>
    <mergeCell ref="R203:R205"/>
    <mergeCell ref="K178:K179"/>
    <mergeCell ref="L178:L179"/>
    <mergeCell ref="G178:G179"/>
    <mergeCell ref="O158:O160"/>
    <mergeCell ref="S158:S160"/>
    <mergeCell ref="Q173:Q175"/>
    <mergeCell ref="P209:P211"/>
    <mergeCell ref="C260:C262"/>
    <mergeCell ref="S272:S274"/>
    <mergeCell ref="Q278:Q280"/>
    <mergeCell ref="Q230:Q232"/>
    <mergeCell ref="R221:R223"/>
    <mergeCell ref="S254:S256"/>
    <mergeCell ref="S260:S262"/>
    <mergeCell ref="R122:R124"/>
    <mergeCell ref="S134:S136"/>
    <mergeCell ref="R125:R127"/>
    <mergeCell ref="R128:R130"/>
    <mergeCell ref="S173:S175"/>
    <mergeCell ref="E221:E223"/>
    <mergeCell ref="P200:P202"/>
    <mergeCell ref="T122:T124"/>
    <mergeCell ref="U122:U124"/>
    <mergeCell ref="U183:U185"/>
    <mergeCell ref="U167:U169"/>
    <mergeCell ref="T134:T136"/>
    <mergeCell ref="U134:U136"/>
    <mergeCell ref="U239:U241"/>
    <mergeCell ref="R189:R191"/>
    <mergeCell ref="S137:S139"/>
    <mergeCell ref="T137:T139"/>
    <mergeCell ref="U137:U139"/>
    <mergeCell ref="T263:T265"/>
    <mergeCell ref="P176:P178"/>
    <mergeCell ref="P195:P197"/>
    <mergeCell ref="R263:R265"/>
    <mergeCell ref="Q248:Q250"/>
    <mergeCell ref="T260:T262"/>
    <mergeCell ref="R275:R277"/>
    <mergeCell ref="R269:R271"/>
    <mergeCell ref="S269:S271"/>
    <mergeCell ref="T269:T271"/>
    <mergeCell ref="T257:T259"/>
    <mergeCell ref="U278:U280"/>
    <mergeCell ref="U275:U277"/>
    <mergeCell ref="U272:U274"/>
    <mergeCell ref="Q275:Q277"/>
    <mergeCell ref="Q281:Q283"/>
    <mergeCell ref="U113:U115"/>
    <mergeCell ref="U110:U112"/>
    <mergeCell ref="T113:T115"/>
    <mergeCell ref="T173:T175"/>
    <mergeCell ref="R134:R136"/>
    <mergeCell ref="T164:T166"/>
    <mergeCell ref="U164:U166"/>
    <mergeCell ref="O164:O166"/>
    <mergeCell ref="S192:S194"/>
    <mergeCell ref="P180:P182"/>
    <mergeCell ref="O122:O124"/>
    <mergeCell ref="S164:S166"/>
    <mergeCell ref="S212:S214"/>
    <mergeCell ref="U161:U163"/>
    <mergeCell ref="T212:T214"/>
    <mergeCell ref="S242:S244"/>
    <mergeCell ref="T218:T220"/>
    <mergeCell ref="T233:T235"/>
    <mergeCell ref="U192:U194"/>
    <mergeCell ref="S200:S202"/>
    <mergeCell ref="U218:U220"/>
    <mergeCell ref="T224:T226"/>
    <mergeCell ref="S230:S232"/>
    <mergeCell ref="U269:U271"/>
    <mergeCell ref="S257:S259"/>
    <mergeCell ref="S236:S238"/>
    <mergeCell ref="Q236:Q238"/>
    <mergeCell ref="Q212:Q214"/>
    <mergeCell ref="T195:T197"/>
    <mergeCell ref="R209:R211"/>
    <mergeCell ref="R230:R232"/>
    <mergeCell ref="T236:T238"/>
    <mergeCell ref="R200:R202"/>
    <mergeCell ref="R239:R241"/>
    <mergeCell ref="U116:U118"/>
    <mergeCell ref="T116:T118"/>
    <mergeCell ref="T183:T185"/>
    <mergeCell ref="T186:T188"/>
    <mergeCell ref="S143:S145"/>
    <mergeCell ref="T331:T333"/>
    <mergeCell ref="T328:T330"/>
    <mergeCell ref="T322:T324"/>
    <mergeCell ref="S325:S327"/>
    <mergeCell ref="U236:U238"/>
    <mergeCell ref="S152:S154"/>
    <mergeCell ref="T152:T154"/>
    <mergeCell ref="U152:U154"/>
    <mergeCell ref="U186:U188"/>
    <mergeCell ref="R173:R175"/>
    <mergeCell ref="T158:T160"/>
    <mergeCell ref="S248:S250"/>
    <mergeCell ref="U254:U256"/>
    <mergeCell ref="T180:T182"/>
    <mergeCell ref="T266:T268"/>
    <mergeCell ref="U266:U268"/>
    <mergeCell ref="S266:S268"/>
    <mergeCell ref="Q233:Q235"/>
    <mergeCell ref="R233:R235"/>
    <mergeCell ref="U257:U259"/>
    <mergeCell ref="W128:W130"/>
    <mergeCell ref="O125:O127"/>
    <mergeCell ref="O183:O185"/>
    <mergeCell ref="U146:U148"/>
    <mergeCell ref="V146:V148"/>
    <mergeCell ref="W146:W148"/>
    <mergeCell ref="U170:U172"/>
    <mergeCell ref="V170:V172"/>
    <mergeCell ref="W170:W172"/>
    <mergeCell ref="S161:S163"/>
    <mergeCell ref="T161:T163"/>
    <mergeCell ref="U158:U160"/>
    <mergeCell ref="V158:V160"/>
    <mergeCell ref="V125:V127"/>
    <mergeCell ref="T176:T178"/>
    <mergeCell ref="S227:S229"/>
    <mergeCell ref="T209:T211"/>
    <mergeCell ref="R227:R229"/>
    <mergeCell ref="S239:S241"/>
    <mergeCell ref="U227:U229"/>
    <mergeCell ref="T155:T157"/>
    <mergeCell ref="U155:U157"/>
    <mergeCell ref="T167:T169"/>
    <mergeCell ref="W143:W145"/>
    <mergeCell ref="U173:U175"/>
    <mergeCell ref="V152:V154"/>
    <mergeCell ref="T221:T223"/>
    <mergeCell ref="V155:V157"/>
    <mergeCell ref="Q358:Q360"/>
    <mergeCell ref="S358:S360"/>
    <mergeCell ref="Q325:Q327"/>
    <mergeCell ref="Q340:Q342"/>
    <mergeCell ref="Q376:Q378"/>
    <mergeCell ref="P355:P357"/>
    <mergeCell ref="S328:S330"/>
    <mergeCell ref="P334:P336"/>
    <mergeCell ref="R340:R342"/>
    <mergeCell ref="S355:S357"/>
    <mergeCell ref="P358:P360"/>
    <mergeCell ref="S349:S351"/>
    <mergeCell ref="P296:P298"/>
    <mergeCell ref="P287:P289"/>
    <mergeCell ref="R376:R378"/>
    <mergeCell ref="P376:P378"/>
    <mergeCell ref="P290:P292"/>
    <mergeCell ref="Q296:Q298"/>
    <mergeCell ref="Q322:Q324"/>
    <mergeCell ref="Q314:Q316"/>
    <mergeCell ref="Q293:Q295"/>
    <mergeCell ref="P322:P324"/>
    <mergeCell ref="Q334:Q336"/>
    <mergeCell ref="Q331:Q333"/>
    <mergeCell ref="R334:R336"/>
    <mergeCell ref="Q337:Q339"/>
    <mergeCell ref="Q328:Q330"/>
    <mergeCell ref="Q355:Q357"/>
    <mergeCell ref="P346:P347"/>
    <mergeCell ref="Q346:Q347"/>
    <mergeCell ref="R322:R324"/>
    <mergeCell ref="R325:R327"/>
    <mergeCell ref="O317:O319"/>
    <mergeCell ref="O266:O268"/>
    <mergeCell ref="O331:O333"/>
    <mergeCell ref="O346:O347"/>
    <mergeCell ref="S302:S304"/>
    <mergeCell ref="O302:O304"/>
    <mergeCell ref="O361:O363"/>
    <mergeCell ref="P361:P363"/>
    <mergeCell ref="Q361:Q363"/>
    <mergeCell ref="S376:S378"/>
    <mergeCell ref="R311:R313"/>
    <mergeCell ref="R358:R360"/>
    <mergeCell ref="S287:S289"/>
    <mergeCell ref="Q200:Q202"/>
    <mergeCell ref="T293:T295"/>
    <mergeCell ref="P251:P253"/>
    <mergeCell ref="P248:P250"/>
    <mergeCell ref="P254:P256"/>
    <mergeCell ref="P272:P274"/>
    <mergeCell ref="P257:P259"/>
    <mergeCell ref="P281:P283"/>
    <mergeCell ref="S322:S324"/>
    <mergeCell ref="T325:T327"/>
    <mergeCell ref="P314:P316"/>
    <mergeCell ref="P317:P319"/>
    <mergeCell ref="R290:R292"/>
    <mergeCell ref="S290:S292"/>
    <mergeCell ref="R293:R295"/>
    <mergeCell ref="S317:S319"/>
    <mergeCell ref="Q317:Q319"/>
    <mergeCell ref="P275:P277"/>
    <mergeCell ref="P293:P295"/>
    <mergeCell ref="U337:U339"/>
    <mergeCell ref="U331:U333"/>
    <mergeCell ref="T278:T280"/>
    <mergeCell ref="R278:R280"/>
    <mergeCell ref="S278:S280"/>
    <mergeCell ref="R355:R357"/>
    <mergeCell ref="U314:U316"/>
    <mergeCell ref="T314:T316"/>
    <mergeCell ref="R337:R339"/>
    <mergeCell ref="S331:S333"/>
    <mergeCell ref="S334:S336"/>
    <mergeCell ref="S352:S354"/>
    <mergeCell ref="T352:T354"/>
    <mergeCell ref="R331:R333"/>
    <mergeCell ref="R328:R330"/>
    <mergeCell ref="U325:U327"/>
    <mergeCell ref="U290:U292"/>
    <mergeCell ref="S337:S339"/>
    <mergeCell ref="S340:S342"/>
    <mergeCell ref="U284:U286"/>
    <mergeCell ref="R346:R347"/>
    <mergeCell ref="S308:S310"/>
    <mergeCell ref="T308:T310"/>
    <mergeCell ref="U293:U295"/>
    <mergeCell ref="T340:T342"/>
    <mergeCell ref="T334:T336"/>
    <mergeCell ref="U308:U310"/>
    <mergeCell ref="S346:S347"/>
    <mergeCell ref="R281:R283"/>
    <mergeCell ref="T346:T347"/>
    <mergeCell ref="Q10:X10"/>
    <mergeCell ref="S206:S208"/>
    <mergeCell ref="W212:W214"/>
    <mergeCell ref="R116:R118"/>
    <mergeCell ref="T192:T194"/>
    <mergeCell ref="R206:R208"/>
    <mergeCell ref="U212:U214"/>
    <mergeCell ref="U209:U211"/>
    <mergeCell ref="U195:U197"/>
    <mergeCell ref="U206:U208"/>
    <mergeCell ref="T203:T205"/>
    <mergeCell ref="S209:S211"/>
    <mergeCell ref="Q209:Q211"/>
    <mergeCell ref="W125:W127"/>
    <mergeCell ref="Q131:Q133"/>
    <mergeCell ref="Q122:Q124"/>
    <mergeCell ref="Q192:Q194"/>
    <mergeCell ref="T125:T127"/>
    <mergeCell ref="T206:T208"/>
    <mergeCell ref="W167:W169"/>
    <mergeCell ref="Q128:Q130"/>
    <mergeCell ref="Q134:Q136"/>
    <mergeCell ref="S128:S130"/>
    <mergeCell ref="R143:R145"/>
    <mergeCell ref="R137:R139"/>
    <mergeCell ref="R149:R151"/>
    <mergeCell ref="S149:S151"/>
    <mergeCell ref="V180:V182"/>
    <mergeCell ref="W180:W182"/>
    <mergeCell ref="U125:U127"/>
    <mergeCell ref="V119:V121"/>
    <mergeCell ref="U101:U103"/>
    <mergeCell ref="S1:X1"/>
    <mergeCell ref="S2:X2"/>
    <mergeCell ref="S3:X3"/>
    <mergeCell ref="S4:X4"/>
    <mergeCell ref="X176:X178"/>
    <mergeCell ref="X125:X127"/>
    <mergeCell ref="X128:X130"/>
    <mergeCell ref="U32:U34"/>
    <mergeCell ref="V35:V37"/>
    <mergeCell ref="U74:U76"/>
    <mergeCell ref="T35:T37"/>
    <mergeCell ref="T26:T28"/>
    <mergeCell ref="U35:U37"/>
    <mergeCell ref="S176:S178"/>
    <mergeCell ref="V122:V124"/>
    <mergeCell ref="S122:S124"/>
    <mergeCell ref="S116:S118"/>
    <mergeCell ref="X122:X124"/>
    <mergeCell ref="X119:X121"/>
    <mergeCell ref="U119:U121"/>
    <mergeCell ref="U128:U130"/>
    <mergeCell ref="W176:W178"/>
    <mergeCell ref="T119:T121"/>
    <mergeCell ref="X77:X79"/>
    <mergeCell ref="V101:V103"/>
    <mergeCell ref="S44:S46"/>
    <mergeCell ref="W122:W124"/>
    <mergeCell ref="T38:T40"/>
    <mergeCell ref="S5:X7"/>
    <mergeCell ref="T8:X8"/>
    <mergeCell ref="W104:W106"/>
    <mergeCell ref="S101:S103"/>
    <mergeCell ref="X113:X115"/>
    <mergeCell ref="W200:W202"/>
    <mergeCell ref="W236:W238"/>
    <mergeCell ref="V236:V238"/>
    <mergeCell ref="V113:V115"/>
    <mergeCell ref="W203:W205"/>
    <mergeCell ref="W206:W208"/>
    <mergeCell ref="X180:X182"/>
    <mergeCell ref="X173:X175"/>
    <mergeCell ref="W227:W229"/>
    <mergeCell ref="W209:W211"/>
    <mergeCell ref="V224:V226"/>
    <mergeCell ref="V209:V211"/>
    <mergeCell ref="W173:W175"/>
    <mergeCell ref="V128:V130"/>
    <mergeCell ref="V218:V220"/>
    <mergeCell ref="W218:W220"/>
    <mergeCell ref="V164:V166"/>
    <mergeCell ref="W164:W166"/>
    <mergeCell ref="X212:X214"/>
    <mergeCell ref="V134:V136"/>
    <mergeCell ref="W134:W136"/>
    <mergeCell ref="X134:X136"/>
    <mergeCell ref="W195:W197"/>
    <mergeCell ref="V137:V139"/>
    <mergeCell ref="W183:W185"/>
    <mergeCell ref="W186:W188"/>
    <mergeCell ref="X192:X194"/>
    <mergeCell ref="X183:X185"/>
    <mergeCell ref="V173:V175"/>
    <mergeCell ref="X143:X145"/>
    <mergeCell ref="W155:W157"/>
    <mergeCell ref="X269:X271"/>
    <mergeCell ref="V254:V256"/>
    <mergeCell ref="V251:V253"/>
    <mergeCell ref="W251:W253"/>
    <mergeCell ref="W254:W256"/>
    <mergeCell ref="V260:V262"/>
    <mergeCell ref="X245:X247"/>
    <mergeCell ref="W248:W250"/>
    <mergeCell ref="X239:X241"/>
    <mergeCell ref="V245:V247"/>
    <mergeCell ref="V248:V250"/>
    <mergeCell ref="W242:W244"/>
    <mergeCell ref="X242:X244"/>
    <mergeCell ref="V239:V241"/>
    <mergeCell ref="W239:W241"/>
    <mergeCell ref="X230:X232"/>
    <mergeCell ref="W245:W247"/>
    <mergeCell ref="V263:V265"/>
    <mergeCell ref="X263:X265"/>
    <mergeCell ref="W263:W265"/>
    <mergeCell ref="X251:X253"/>
    <mergeCell ref="X325:X327"/>
    <mergeCell ref="U373:U375"/>
    <mergeCell ref="U352:U354"/>
    <mergeCell ref="X352:X354"/>
    <mergeCell ref="U361:U363"/>
    <mergeCell ref="V361:V363"/>
    <mergeCell ref="W361:W363"/>
    <mergeCell ref="W340:W342"/>
    <mergeCell ref="T281:T283"/>
    <mergeCell ref="X355:X357"/>
    <mergeCell ref="V358:V360"/>
    <mergeCell ref="X358:X360"/>
    <mergeCell ref="V373:V375"/>
    <mergeCell ref="W281:W283"/>
    <mergeCell ref="V284:V286"/>
    <mergeCell ref="W284:W286"/>
    <mergeCell ref="X284:X286"/>
    <mergeCell ref="X328:X330"/>
    <mergeCell ref="V281:V283"/>
    <mergeCell ref="V343:V344"/>
    <mergeCell ref="W343:W344"/>
    <mergeCell ref="X343:X344"/>
    <mergeCell ref="U349:U351"/>
    <mergeCell ref="V349:V351"/>
    <mergeCell ref="T287:T289"/>
    <mergeCell ref="U287:U289"/>
    <mergeCell ref="W287:W289"/>
    <mergeCell ref="X287:X289"/>
    <mergeCell ref="W358:W360"/>
    <mergeCell ref="W290:W292"/>
    <mergeCell ref="X331:X333"/>
    <mergeCell ref="U340:U342"/>
    <mergeCell ref="X281:X283"/>
    <mergeCell ref="X290:X292"/>
    <mergeCell ref="T290:T292"/>
    <mergeCell ref="U355:U357"/>
    <mergeCell ref="T355:T357"/>
    <mergeCell ref="W387:W389"/>
    <mergeCell ref="U401:U403"/>
    <mergeCell ref="V404:V406"/>
    <mergeCell ref="U404:U406"/>
    <mergeCell ref="X404:X406"/>
    <mergeCell ref="W404:W406"/>
    <mergeCell ref="W401:W403"/>
    <mergeCell ref="X387:X389"/>
    <mergeCell ref="X337:X339"/>
    <mergeCell ref="X334:X336"/>
    <mergeCell ref="V387:V389"/>
    <mergeCell ref="W390:W394"/>
    <mergeCell ref="V390:V394"/>
    <mergeCell ref="W395:W397"/>
    <mergeCell ref="T395:T397"/>
    <mergeCell ref="V395:V397"/>
    <mergeCell ref="U334:U336"/>
    <mergeCell ref="T305:T307"/>
    <mergeCell ref="U305:U307"/>
    <mergeCell ref="V305:V307"/>
    <mergeCell ref="V325:V327"/>
    <mergeCell ref="X305:X307"/>
    <mergeCell ref="V308:V310"/>
    <mergeCell ref="V352:V354"/>
    <mergeCell ref="W352:W354"/>
    <mergeCell ref="T337:T339"/>
    <mergeCell ref="V328:V330"/>
    <mergeCell ref="V355:V357"/>
    <mergeCell ref="W373:W375"/>
    <mergeCell ref="X395:X397"/>
    <mergeCell ref="X398:X400"/>
    <mergeCell ref="W355:W357"/>
    <mergeCell ref="W337:W339"/>
    <mergeCell ref="X419:X421"/>
    <mergeCell ref="X416:X418"/>
    <mergeCell ref="S390:S394"/>
    <mergeCell ref="S422:S424"/>
    <mergeCell ref="V419:V421"/>
    <mergeCell ref="T416:T418"/>
    <mergeCell ref="S398:S400"/>
    <mergeCell ref="T398:T400"/>
    <mergeCell ref="T401:T403"/>
    <mergeCell ref="U398:U400"/>
    <mergeCell ref="S401:S403"/>
    <mergeCell ref="T390:T394"/>
    <mergeCell ref="V407:V409"/>
    <mergeCell ref="U419:U421"/>
    <mergeCell ref="S410:S412"/>
    <mergeCell ref="W419:W421"/>
    <mergeCell ref="W398:W400"/>
    <mergeCell ref="W413:W415"/>
    <mergeCell ref="X413:X415"/>
    <mergeCell ref="T373:T375"/>
    <mergeCell ref="X367:X369"/>
    <mergeCell ref="U376:U378"/>
    <mergeCell ref="U395:U397"/>
    <mergeCell ref="U410:U412"/>
    <mergeCell ref="U358:U360"/>
    <mergeCell ref="X376:X378"/>
    <mergeCell ref="W317:W319"/>
    <mergeCell ref="V376:V378"/>
    <mergeCell ref="X390:X394"/>
    <mergeCell ref="T364:T366"/>
    <mergeCell ref="U364:U366"/>
    <mergeCell ref="Q387:Q389"/>
    <mergeCell ref="Q401:Q403"/>
    <mergeCell ref="R387:R389"/>
    <mergeCell ref="P404:P406"/>
    <mergeCell ref="P398:P400"/>
    <mergeCell ref="P401:P403"/>
    <mergeCell ref="P395:P397"/>
    <mergeCell ref="S387:S389"/>
    <mergeCell ref="P390:P394"/>
    <mergeCell ref="S395:S397"/>
    <mergeCell ref="R398:R400"/>
    <mergeCell ref="R390:R394"/>
    <mergeCell ref="S404:S406"/>
    <mergeCell ref="R401:R403"/>
    <mergeCell ref="Q404:Q406"/>
    <mergeCell ref="X370:X372"/>
    <mergeCell ref="U390:U394"/>
    <mergeCell ref="W376:W378"/>
    <mergeCell ref="X373:X375"/>
    <mergeCell ref="U387:U389"/>
    <mergeCell ref="V398:V400"/>
    <mergeCell ref="Q373:Q375"/>
    <mergeCell ref="S373:S375"/>
    <mergeCell ref="T367:T369"/>
    <mergeCell ref="U367:U369"/>
    <mergeCell ref="V367:V369"/>
    <mergeCell ref="W367:W369"/>
    <mergeCell ref="Q443:Q445"/>
    <mergeCell ref="Q440:Q442"/>
    <mergeCell ref="Q437:Q439"/>
    <mergeCell ref="Q431:Q433"/>
    <mergeCell ref="Q428:Q430"/>
    <mergeCell ref="P443:P445"/>
    <mergeCell ref="P410:P412"/>
    <mergeCell ref="P431:P433"/>
    <mergeCell ref="R431:R433"/>
    <mergeCell ref="S407:S409"/>
    <mergeCell ref="R422:R424"/>
    <mergeCell ref="R410:R412"/>
    <mergeCell ref="Q416:Q418"/>
    <mergeCell ref="Q422:Q424"/>
    <mergeCell ref="P425:P427"/>
    <mergeCell ref="P422:P424"/>
    <mergeCell ref="V416:V418"/>
    <mergeCell ref="T437:T439"/>
    <mergeCell ref="R419:R421"/>
    <mergeCell ref="U413:U415"/>
    <mergeCell ref="V413:V415"/>
    <mergeCell ref="T422:T424"/>
    <mergeCell ref="R413:R415"/>
    <mergeCell ref="S413:S415"/>
    <mergeCell ref="T413:T415"/>
    <mergeCell ref="R443:R445"/>
    <mergeCell ref="S416:S418"/>
    <mergeCell ref="V496:V498"/>
    <mergeCell ref="X458:X460"/>
    <mergeCell ref="W458:W460"/>
    <mergeCell ref="V458:V460"/>
    <mergeCell ref="V440:V442"/>
    <mergeCell ref="X440:X442"/>
    <mergeCell ref="R446:R448"/>
    <mergeCell ref="S446:S448"/>
    <mergeCell ref="T446:T448"/>
    <mergeCell ref="U446:U448"/>
    <mergeCell ref="V446:V448"/>
    <mergeCell ref="W446:W448"/>
    <mergeCell ref="X446:X448"/>
    <mergeCell ref="U496:U498"/>
    <mergeCell ref="T496:T498"/>
    <mergeCell ref="R458:R460"/>
    <mergeCell ref="R440:R442"/>
    <mergeCell ref="S440:S442"/>
    <mergeCell ref="V455:V457"/>
    <mergeCell ref="W455:W457"/>
    <mergeCell ref="X455:X457"/>
    <mergeCell ref="R496:R498"/>
    <mergeCell ref="S496:S498"/>
    <mergeCell ref="X449:X451"/>
    <mergeCell ref="T443:T445"/>
    <mergeCell ref="U443:U445"/>
    <mergeCell ref="U440:U442"/>
    <mergeCell ref="U463:U465"/>
    <mergeCell ref="W463:W465"/>
    <mergeCell ref="V472:V474"/>
    <mergeCell ref="W472:W474"/>
    <mergeCell ref="X469:X471"/>
    <mergeCell ref="Q496:Q498"/>
    <mergeCell ref="W440:W442"/>
    <mergeCell ref="T458:T460"/>
    <mergeCell ref="X496:X498"/>
    <mergeCell ref="W496:W498"/>
    <mergeCell ref="S458:S460"/>
    <mergeCell ref="U458:U460"/>
    <mergeCell ref="W431:W433"/>
    <mergeCell ref="V428:V430"/>
    <mergeCell ref="T428:T430"/>
    <mergeCell ref="W443:W445"/>
    <mergeCell ref="U428:U430"/>
    <mergeCell ref="W428:W430"/>
    <mergeCell ref="U437:U439"/>
    <mergeCell ref="V434:V436"/>
    <mergeCell ref="W434:W436"/>
    <mergeCell ref="V437:V439"/>
    <mergeCell ref="U431:U433"/>
    <mergeCell ref="T431:T433"/>
    <mergeCell ref="R449:R451"/>
    <mergeCell ref="S449:S451"/>
    <mergeCell ref="T440:T442"/>
    <mergeCell ref="T434:T436"/>
    <mergeCell ref="U434:U436"/>
    <mergeCell ref="S437:S439"/>
    <mergeCell ref="V449:V451"/>
    <mergeCell ref="W449:W451"/>
    <mergeCell ref="X443:X445"/>
    <mergeCell ref="V443:V445"/>
    <mergeCell ref="S443:S445"/>
    <mergeCell ref="U449:U451"/>
    <mergeCell ref="U455:U457"/>
    <mergeCell ref="X425:X427"/>
    <mergeCell ref="R434:R436"/>
    <mergeCell ref="R437:R439"/>
    <mergeCell ref="S434:S436"/>
    <mergeCell ref="T425:T427"/>
    <mergeCell ref="S425:S427"/>
    <mergeCell ref="U422:U424"/>
    <mergeCell ref="V425:V427"/>
    <mergeCell ref="V422:V424"/>
    <mergeCell ref="W422:W424"/>
    <mergeCell ref="X422:X424"/>
    <mergeCell ref="X431:X433"/>
    <mergeCell ref="R428:R430"/>
    <mergeCell ref="R425:R427"/>
    <mergeCell ref="W425:W427"/>
    <mergeCell ref="S431:S433"/>
    <mergeCell ref="X437:X439"/>
    <mergeCell ref="W437:W439"/>
    <mergeCell ref="S428:S430"/>
    <mergeCell ref="X428:X430"/>
    <mergeCell ref="X434:X436"/>
    <mergeCell ref="V431:V433"/>
    <mergeCell ref="C496:C498"/>
    <mergeCell ref="P452:P454"/>
    <mergeCell ref="C440:C442"/>
    <mergeCell ref="B449:B451"/>
    <mergeCell ref="P449:P451"/>
    <mergeCell ref="Q449:Q451"/>
    <mergeCell ref="T449:T451"/>
    <mergeCell ref="N392:N394"/>
    <mergeCell ref="O440:O442"/>
    <mergeCell ref="O443:O445"/>
    <mergeCell ref="P428:P430"/>
    <mergeCell ref="P437:P439"/>
    <mergeCell ref="P434:P436"/>
    <mergeCell ref="O434:O436"/>
    <mergeCell ref="O431:O433"/>
    <mergeCell ref="O422:O424"/>
    <mergeCell ref="O416:O418"/>
    <mergeCell ref="Q425:Q427"/>
    <mergeCell ref="Q398:Q400"/>
    <mergeCell ref="O446:O448"/>
    <mergeCell ref="P446:P448"/>
    <mergeCell ref="Q407:Q409"/>
    <mergeCell ref="Q410:Q412"/>
    <mergeCell ref="P419:P421"/>
    <mergeCell ref="P416:P418"/>
    <mergeCell ref="Q419:Q421"/>
    <mergeCell ref="P407:P409"/>
    <mergeCell ref="O395:O397"/>
    <mergeCell ref="O390:O394"/>
    <mergeCell ref="O398:O406"/>
    <mergeCell ref="O419:O421"/>
    <mergeCell ref="Q413:Q415"/>
    <mergeCell ref="A446:A448"/>
    <mergeCell ref="A440:A442"/>
    <mergeCell ref="C446:C448"/>
    <mergeCell ref="B398:B400"/>
    <mergeCell ref="C410:C412"/>
    <mergeCell ref="B446:B448"/>
    <mergeCell ref="B416:B418"/>
    <mergeCell ref="D496:D498"/>
    <mergeCell ref="E428:E430"/>
    <mergeCell ref="O458:O460"/>
    <mergeCell ref="A431:A433"/>
    <mergeCell ref="B419:B421"/>
    <mergeCell ref="E496:E498"/>
    <mergeCell ref="P496:P498"/>
    <mergeCell ref="P440:P442"/>
    <mergeCell ref="P458:P460"/>
    <mergeCell ref="Q458:Q460"/>
    <mergeCell ref="Q434:Q436"/>
    <mergeCell ref="O496:O498"/>
    <mergeCell ref="O437:O439"/>
    <mergeCell ref="O425:O427"/>
    <mergeCell ref="O428:O430"/>
    <mergeCell ref="O490:O492"/>
    <mergeCell ref="Q452:Q454"/>
    <mergeCell ref="D410:D412"/>
    <mergeCell ref="D419:D421"/>
    <mergeCell ref="D431:D433"/>
    <mergeCell ref="E440:E442"/>
    <mergeCell ref="E434:E436"/>
    <mergeCell ref="E458:E460"/>
    <mergeCell ref="D434:D436"/>
    <mergeCell ref="D458:D460"/>
    <mergeCell ref="B367:B369"/>
    <mergeCell ref="C367:C369"/>
    <mergeCell ref="D367:D369"/>
    <mergeCell ref="E367:E369"/>
    <mergeCell ref="D349:D351"/>
    <mergeCell ref="E349:E351"/>
    <mergeCell ref="B343:B345"/>
    <mergeCell ref="E364:E366"/>
    <mergeCell ref="A499:A501"/>
    <mergeCell ref="B443:B445"/>
    <mergeCell ref="B440:B442"/>
    <mergeCell ref="O387:O389"/>
    <mergeCell ref="E404:E406"/>
    <mergeCell ref="E398:E400"/>
    <mergeCell ref="E395:E397"/>
    <mergeCell ref="K392:K394"/>
    <mergeCell ref="E401:E403"/>
    <mergeCell ref="F392:F394"/>
    <mergeCell ref="J392:J394"/>
    <mergeCell ref="H392:H394"/>
    <mergeCell ref="C425:C427"/>
    <mergeCell ref="C428:C430"/>
    <mergeCell ref="B428:B430"/>
    <mergeCell ref="B425:B427"/>
    <mergeCell ref="B404:B406"/>
    <mergeCell ref="B410:B412"/>
    <mergeCell ref="B407:B409"/>
    <mergeCell ref="G392:G394"/>
    <mergeCell ref="A449:A451"/>
    <mergeCell ref="A452:A454"/>
    <mergeCell ref="B434:B436"/>
    <mergeCell ref="A443:A445"/>
    <mergeCell ref="A437:A439"/>
    <mergeCell ref="A434:A436"/>
    <mergeCell ref="A396:A398"/>
    <mergeCell ref="A399:A403"/>
    <mergeCell ref="A404:A406"/>
    <mergeCell ref="E387:E389"/>
    <mergeCell ref="D376:D378"/>
    <mergeCell ref="A390:A392"/>
    <mergeCell ref="B431:B433"/>
    <mergeCell ref="B390:B394"/>
    <mergeCell ref="B413:B415"/>
    <mergeCell ref="C413:C415"/>
    <mergeCell ref="D413:D415"/>
    <mergeCell ref="E413:E415"/>
    <mergeCell ref="B384:B386"/>
    <mergeCell ref="B376:B378"/>
    <mergeCell ref="B422:B424"/>
    <mergeCell ref="D404:D406"/>
    <mergeCell ref="E407:E409"/>
    <mergeCell ref="C381:C383"/>
    <mergeCell ref="C431:C433"/>
    <mergeCell ref="C437:C439"/>
    <mergeCell ref="E425:E427"/>
    <mergeCell ref="E431:E433"/>
    <mergeCell ref="D437:D439"/>
    <mergeCell ref="D395:D397"/>
    <mergeCell ref="E390:E394"/>
    <mergeCell ref="D390:D394"/>
    <mergeCell ref="E437:E439"/>
    <mergeCell ref="D384:D386"/>
    <mergeCell ref="C398:C400"/>
    <mergeCell ref="C390:C394"/>
    <mergeCell ref="A428:A430"/>
    <mergeCell ref="A419:A421"/>
    <mergeCell ref="A422:A424"/>
    <mergeCell ref="A425:A427"/>
    <mergeCell ref="A407:A409"/>
    <mergeCell ref="A410:A412"/>
    <mergeCell ref="A413:A415"/>
    <mergeCell ref="B401:B403"/>
    <mergeCell ref="C387:C389"/>
    <mergeCell ref="C317:C319"/>
    <mergeCell ref="E410:E412"/>
    <mergeCell ref="E419:E421"/>
    <mergeCell ref="E422:E424"/>
    <mergeCell ref="E416:E418"/>
    <mergeCell ref="D325:D327"/>
    <mergeCell ref="B331:B333"/>
    <mergeCell ref="A331:A333"/>
    <mergeCell ref="E328:E330"/>
    <mergeCell ref="D401:D403"/>
    <mergeCell ref="C407:C409"/>
    <mergeCell ref="C404:C406"/>
    <mergeCell ref="C422:C424"/>
    <mergeCell ref="E384:E386"/>
    <mergeCell ref="C384:C386"/>
    <mergeCell ref="C401:C403"/>
    <mergeCell ref="C395:C397"/>
    <mergeCell ref="D387:D389"/>
    <mergeCell ref="A337:A339"/>
    <mergeCell ref="B395:B397"/>
    <mergeCell ref="C416:C418"/>
    <mergeCell ref="E376:E378"/>
    <mergeCell ref="E373:E375"/>
    <mergeCell ref="A340:A342"/>
    <mergeCell ref="C287:C289"/>
    <mergeCell ref="D287:D289"/>
    <mergeCell ref="E287:E289"/>
    <mergeCell ref="A376:A378"/>
    <mergeCell ref="B373:B375"/>
    <mergeCell ref="D337:D339"/>
    <mergeCell ref="A290:A292"/>
    <mergeCell ref="O407:O412"/>
    <mergeCell ref="M392:M394"/>
    <mergeCell ref="A345:A348"/>
    <mergeCell ref="E381:E383"/>
    <mergeCell ref="D381:D383"/>
    <mergeCell ref="A355:A357"/>
    <mergeCell ref="C337:C339"/>
    <mergeCell ref="A349:A351"/>
    <mergeCell ref="E331:E333"/>
    <mergeCell ref="E355:E357"/>
    <mergeCell ref="E340:E342"/>
    <mergeCell ref="A382:A384"/>
    <mergeCell ref="A293:A295"/>
    <mergeCell ref="C311:C313"/>
    <mergeCell ref="D311:D313"/>
    <mergeCell ref="O322:O324"/>
    <mergeCell ref="O337:O339"/>
    <mergeCell ref="D290:D292"/>
    <mergeCell ref="E290:E292"/>
    <mergeCell ref="A393:A395"/>
    <mergeCell ref="E311:E313"/>
    <mergeCell ref="B346:B348"/>
    <mergeCell ref="E346:E348"/>
    <mergeCell ref="D302:D304"/>
    <mergeCell ref="A257:A259"/>
    <mergeCell ref="E251:E253"/>
    <mergeCell ref="O382:O383"/>
    <mergeCell ref="B322:B324"/>
    <mergeCell ref="O355:O357"/>
    <mergeCell ref="E343:E345"/>
    <mergeCell ref="O325:O327"/>
    <mergeCell ref="O328:O330"/>
    <mergeCell ref="D317:D319"/>
    <mergeCell ref="C325:C327"/>
    <mergeCell ref="D328:D330"/>
    <mergeCell ref="D373:D375"/>
    <mergeCell ref="E317:E319"/>
    <mergeCell ref="D343:D345"/>
    <mergeCell ref="C322:C324"/>
    <mergeCell ref="C328:C330"/>
    <mergeCell ref="A334:A336"/>
    <mergeCell ref="A358:A360"/>
    <mergeCell ref="O358:O360"/>
    <mergeCell ref="E334:E336"/>
    <mergeCell ref="E358:E360"/>
    <mergeCell ref="O340:O342"/>
    <mergeCell ref="O334:O336"/>
    <mergeCell ref="E337:E339"/>
    <mergeCell ref="D272:D274"/>
    <mergeCell ref="O376:O378"/>
    <mergeCell ref="O373:O375"/>
    <mergeCell ref="B284:B286"/>
    <mergeCell ref="A379:A381"/>
    <mergeCell ref="C272:C274"/>
    <mergeCell ref="A343:A344"/>
    <mergeCell ref="B311:B313"/>
    <mergeCell ref="A251:A253"/>
    <mergeCell ref="B352:B354"/>
    <mergeCell ref="A260:A262"/>
    <mergeCell ref="C254:C256"/>
    <mergeCell ref="C331:C333"/>
    <mergeCell ref="C266:C268"/>
    <mergeCell ref="D266:D268"/>
    <mergeCell ref="B269:B271"/>
    <mergeCell ref="C269:C271"/>
    <mergeCell ref="D269:D271"/>
    <mergeCell ref="C293:C295"/>
    <mergeCell ref="D331:D333"/>
    <mergeCell ref="E322:E324"/>
    <mergeCell ref="C355:C357"/>
    <mergeCell ref="D355:D357"/>
    <mergeCell ref="D346:D348"/>
    <mergeCell ref="C376:C378"/>
    <mergeCell ref="C284:C286"/>
    <mergeCell ref="A266:A268"/>
    <mergeCell ref="A269:A271"/>
    <mergeCell ref="C352:C354"/>
    <mergeCell ref="D352:D354"/>
    <mergeCell ref="B349:B351"/>
    <mergeCell ref="C349:C351"/>
    <mergeCell ref="C281:C283"/>
    <mergeCell ref="C343:C345"/>
    <mergeCell ref="C346:C348"/>
    <mergeCell ref="E325:E327"/>
    <mergeCell ref="E254:E256"/>
    <mergeCell ref="A254:A256"/>
    <mergeCell ref="A263:A265"/>
    <mergeCell ref="B299:B301"/>
    <mergeCell ref="A272:A274"/>
    <mergeCell ref="B263:B265"/>
    <mergeCell ref="A248:A250"/>
    <mergeCell ref="D254:D256"/>
    <mergeCell ref="D245:D247"/>
    <mergeCell ref="D248:D250"/>
    <mergeCell ref="O314:O316"/>
    <mergeCell ref="B266:B268"/>
    <mergeCell ref="B314:B316"/>
    <mergeCell ref="C314:C316"/>
    <mergeCell ref="D314:D316"/>
    <mergeCell ref="B293:B295"/>
    <mergeCell ref="E293:E295"/>
    <mergeCell ref="B296:B298"/>
    <mergeCell ref="C296:C298"/>
    <mergeCell ref="D296:D298"/>
    <mergeCell ref="A245:A247"/>
    <mergeCell ref="O245:O247"/>
    <mergeCell ref="O251:O253"/>
    <mergeCell ref="O254:O256"/>
    <mergeCell ref="E248:E250"/>
    <mergeCell ref="A284:A286"/>
    <mergeCell ref="C275:C277"/>
    <mergeCell ref="B278:B280"/>
    <mergeCell ref="C278:C280"/>
    <mergeCell ref="B272:B274"/>
    <mergeCell ref="B257:B259"/>
    <mergeCell ref="B260:B262"/>
    <mergeCell ref="A287:A289"/>
    <mergeCell ref="O293:O295"/>
    <mergeCell ref="E269:E271"/>
    <mergeCell ref="O269:O271"/>
    <mergeCell ref="A239:A241"/>
    <mergeCell ref="A233:A235"/>
    <mergeCell ref="C180:C182"/>
    <mergeCell ref="E239:E241"/>
    <mergeCell ref="O239:O241"/>
    <mergeCell ref="P203:P205"/>
    <mergeCell ref="A218:A220"/>
    <mergeCell ref="D206:D208"/>
    <mergeCell ref="O195:O197"/>
    <mergeCell ref="O221:O223"/>
    <mergeCell ref="O224:O226"/>
    <mergeCell ref="E236:E238"/>
    <mergeCell ref="B200:B202"/>
    <mergeCell ref="B209:B211"/>
    <mergeCell ref="E200:E202"/>
    <mergeCell ref="B212:B214"/>
    <mergeCell ref="C212:C214"/>
    <mergeCell ref="D212:D214"/>
    <mergeCell ref="E212:E214"/>
    <mergeCell ref="O212:O214"/>
    <mergeCell ref="C209:C211"/>
    <mergeCell ref="O209:O211"/>
    <mergeCell ref="D209:D211"/>
    <mergeCell ref="C200:C202"/>
    <mergeCell ref="E227:E229"/>
    <mergeCell ref="E230:E232"/>
    <mergeCell ref="A230:A232"/>
    <mergeCell ref="C236:C238"/>
    <mergeCell ref="B236:B238"/>
    <mergeCell ref="A209:A211"/>
    <mergeCell ref="A236:A238"/>
    <mergeCell ref="B203:B205"/>
    <mergeCell ref="A212:A214"/>
    <mergeCell ref="A183:A185"/>
    <mergeCell ref="O203:O205"/>
    <mergeCell ref="O200:O202"/>
    <mergeCell ref="C192:C194"/>
    <mergeCell ref="A180:A182"/>
    <mergeCell ref="B206:B208"/>
    <mergeCell ref="E209:E211"/>
    <mergeCell ref="A201:A203"/>
    <mergeCell ref="O206:O208"/>
    <mergeCell ref="B186:B188"/>
    <mergeCell ref="C186:C188"/>
    <mergeCell ref="D186:D188"/>
    <mergeCell ref="E186:E188"/>
    <mergeCell ref="O186:O188"/>
    <mergeCell ref="A186:A188"/>
    <mergeCell ref="C195:C197"/>
    <mergeCell ref="E195:E197"/>
    <mergeCell ref="B183:B185"/>
    <mergeCell ref="A189:A191"/>
    <mergeCell ref="O180:O182"/>
    <mergeCell ref="E192:E194"/>
    <mergeCell ref="A195:A197"/>
    <mergeCell ref="B180:B182"/>
    <mergeCell ref="D192:D194"/>
    <mergeCell ref="B189:B191"/>
    <mergeCell ref="C189:C191"/>
    <mergeCell ref="D189:D191"/>
    <mergeCell ref="C203:C205"/>
    <mergeCell ref="C206:C208"/>
    <mergeCell ref="A98:A100"/>
    <mergeCell ref="C104:C106"/>
    <mergeCell ref="E206:E208"/>
    <mergeCell ref="O192:O194"/>
    <mergeCell ref="R101:R103"/>
    <mergeCell ref="Q101:Q103"/>
    <mergeCell ref="Q110:Q112"/>
    <mergeCell ref="O101:O103"/>
    <mergeCell ref="O104:O106"/>
    <mergeCell ref="O116:O118"/>
    <mergeCell ref="P113:P115"/>
    <mergeCell ref="P107:P109"/>
    <mergeCell ref="E101:E103"/>
    <mergeCell ref="D113:D115"/>
    <mergeCell ref="R104:R106"/>
    <mergeCell ref="O110:O112"/>
    <mergeCell ref="E110:E112"/>
    <mergeCell ref="C101:C103"/>
    <mergeCell ref="P101:P103"/>
    <mergeCell ref="R107:R109"/>
    <mergeCell ref="O119:O121"/>
    <mergeCell ref="C122:C124"/>
    <mergeCell ref="D203:D205"/>
    <mergeCell ref="D200:D202"/>
    <mergeCell ref="B143:B145"/>
    <mergeCell ref="C143:C145"/>
    <mergeCell ref="P128:P130"/>
    <mergeCell ref="R192:R194"/>
    <mergeCell ref="P134:P136"/>
    <mergeCell ref="B149:B151"/>
    <mergeCell ref="C149:C151"/>
    <mergeCell ref="D149:D151"/>
    <mergeCell ref="A29:A31"/>
    <mergeCell ref="B29:B31"/>
    <mergeCell ref="B38:B40"/>
    <mergeCell ref="A38:A40"/>
    <mergeCell ref="B32:B34"/>
    <mergeCell ref="B35:B37"/>
    <mergeCell ref="A26:A28"/>
    <mergeCell ref="O74:O76"/>
    <mergeCell ref="C38:C40"/>
    <mergeCell ref="E50:E52"/>
    <mergeCell ref="E38:E40"/>
    <mergeCell ref="B104:B106"/>
    <mergeCell ref="B101:B103"/>
    <mergeCell ref="O92:O94"/>
    <mergeCell ref="M92:M94"/>
    <mergeCell ref="D83:D85"/>
    <mergeCell ref="E83:E85"/>
    <mergeCell ref="O83:O85"/>
    <mergeCell ref="E62:E64"/>
    <mergeCell ref="O62:O64"/>
    <mergeCell ref="B65:B67"/>
    <mergeCell ref="C65:C67"/>
    <mergeCell ref="D65:D67"/>
    <mergeCell ref="E56:E58"/>
    <mergeCell ref="O56:O58"/>
    <mergeCell ref="A101:A103"/>
    <mergeCell ref="B89:B91"/>
    <mergeCell ref="C89:C91"/>
    <mergeCell ref="D89:D91"/>
    <mergeCell ref="A104:A106"/>
    <mergeCell ref="D77:D79"/>
    <mergeCell ref="C35:C37"/>
    <mergeCell ref="B59:B61"/>
    <mergeCell ref="C59:C61"/>
    <mergeCell ref="D59:D61"/>
    <mergeCell ref="E59:E61"/>
    <mergeCell ref="O59:O61"/>
    <mergeCell ref="P59:P61"/>
    <mergeCell ref="Q59:Q61"/>
    <mergeCell ref="R59:R61"/>
    <mergeCell ref="S59:S61"/>
    <mergeCell ref="T59:T61"/>
    <mergeCell ref="U59:U61"/>
    <mergeCell ref="V59:V61"/>
    <mergeCell ref="W59:W61"/>
    <mergeCell ref="U104:U106"/>
    <mergeCell ref="P89:P91"/>
    <mergeCell ref="Q89:Q91"/>
    <mergeCell ref="O95:O97"/>
    <mergeCell ref="E71:E73"/>
    <mergeCell ref="V77:V79"/>
    <mergeCell ref="W77:W79"/>
    <mergeCell ref="N92:N94"/>
    <mergeCell ref="G92:G94"/>
    <mergeCell ref="H92:H94"/>
    <mergeCell ref="S89:S91"/>
    <mergeCell ref="W80:W82"/>
    <mergeCell ref="P104:P106"/>
    <mergeCell ref="P80:P82"/>
    <mergeCell ref="V92:V94"/>
    <mergeCell ref="W65:W67"/>
    <mergeCell ref="P83:P85"/>
    <mergeCell ref="T104:T106"/>
    <mergeCell ref="O53:O55"/>
    <mergeCell ref="P53:P55"/>
    <mergeCell ref="Q53:Q55"/>
    <mergeCell ref="R53:R55"/>
    <mergeCell ref="S53:S55"/>
    <mergeCell ref="T53:T55"/>
    <mergeCell ref="U53:U55"/>
    <mergeCell ref="V53:V55"/>
    <mergeCell ref="R56:R58"/>
    <mergeCell ref="S56:S58"/>
    <mergeCell ref="T56:T58"/>
    <mergeCell ref="U56:U58"/>
    <mergeCell ref="P56:P58"/>
    <mergeCell ref="Q56:Q58"/>
    <mergeCell ref="P65:P67"/>
    <mergeCell ref="Q65:Q67"/>
    <mergeCell ref="R65:R67"/>
    <mergeCell ref="S65:S67"/>
    <mergeCell ref="T65:T67"/>
    <mergeCell ref="V65:V67"/>
    <mergeCell ref="P62:P64"/>
    <mergeCell ref="Q62:Q64"/>
    <mergeCell ref="R62:R64"/>
    <mergeCell ref="S62:S64"/>
    <mergeCell ref="T62:T64"/>
    <mergeCell ref="U62:U64"/>
    <mergeCell ref="V62:V64"/>
    <mergeCell ref="A68:A70"/>
    <mergeCell ref="B68:B70"/>
    <mergeCell ref="C68:C70"/>
    <mergeCell ref="D68:D70"/>
    <mergeCell ref="A80:A82"/>
    <mergeCell ref="D92:D94"/>
    <mergeCell ref="C92:C94"/>
    <mergeCell ref="A92:A94"/>
    <mergeCell ref="S95:S97"/>
    <mergeCell ref="S80:S82"/>
    <mergeCell ref="T80:T82"/>
    <mergeCell ref="U80:U82"/>
    <mergeCell ref="V80:V82"/>
    <mergeCell ref="W74:W76"/>
    <mergeCell ref="T89:T91"/>
    <mergeCell ref="S92:S94"/>
    <mergeCell ref="T92:T94"/>
    <mergeCell ref="U92:U94"/>
    <mergeCell ref="E89:E91"/>
    <mergeCell ref="Q74:Q76"/>
    <mergeCell ref="E77:E79"/>
    <mergeCell ref="O89:O90"/>
    <mergeCell ref="U89:U90"/>
    <mergeCell ref="W38:W40"/>
    <mergeCell ref="V68:V70"/>
    <mergeCell ref="W68:W70"/>
    <mergeCell ref="U50:U52"/>
    <mergeCell ref="V50:V52"/>
    <mergeCell ref="H11:N11"/>
    <mergeCell ref="T17:T19"/>
    <mergeCell ref="P17:P19"/>
    <mergeCell ref="P92:P94"/>
    <mergeCell ref="Q92:Q94"/>
    <mergeCell ref="W50:W52"/>
    <mergeCell ref="W98:W100"/>
    <mergeCell ref="U95:U97"/>
    <mergeCell ref="V47:V49"/>
    <mergeCell ref="R50:R52"/>
    <mergeCell ref="Q77:Q79"/>
    <mergeCell ref="V56:V58"/>
    <mergeCell ref="W56:W58"/>
    <mergeCell ref="T74:T76"/>
    <mergeCell ref="S50:S52"/>
    <mergeCell ref="S74:S76"/>
    <mergeCell ref="R95:R97"/>
    <mergeCell ref="W44:W46"/>
    <mergeCell ref="P95:P97"/>
    <mergeCell ref="Q98:Q100"/>
    <mergeCell ref="R74:R76"/>
    <mergeCell ref="T98:T100"/>
    <mergeCell ref="T44:T46"/>
    <mergeCell ref="U44:U46"/>
    <mergeCell ref="V44:V46"/>
    <mergeCell ref="P74:P76"/>
    <mergeCell ref="W92:W94"/>
    <mergeCell ref="V41:V43"/>
    <mergeCell ref="W41:W43"/>
    <mergeCell ref="R11:X11"/>
    <mergeCell ref="W29:W31"/>
    <mergeCell ref="X29:X31"/>
    <mergeCell ref="X32:X34"/>
    <mergeCell ref="U68:U70"/>
    <mergeCell ref="X23:X25"/>
    <mergeCell ref="F10:F12"/>
    <mergeCell ref="G10:N10"/>
    <mergeCell ref="F9:N9"/>
    <mergeCell ref="G11:G12"/>
    <mergeCell ref="V20:V22"/>
    <mergeCell ref="U20:U22"/>
    <mergeCell ref="W26:W28"/>
    <mergeCell ref="P20:P22"/>
    <mergeCell ref="Q20:Q22"/>
    <mergeCell ref="P32:P34"/>
    <mergeCell ref="P44:P46"/>
    <mergeCell ref="Q44:Q46"/>
    <mergeCell ref="O68:O70"/>
    <mergeCell ref="P68:P70"/>
    <mergeCell ref="T50:T52"/>
    <mergeCell ref="Q26:Q28"/>
    <mergeCell ref="P26:P28"/>
    <mergeCell ref="U26:U28"/>
    <mergeCell ref="O32:O34"/>
    <mergeCell ref="R38:R40"/>
    <mergeCell ref="Q17:Q19"/>
    <mergeCell ref="Q35:Q37"/>
    <mergeCell ref="Q38:Q40"/>
    <mergeCell ref="V38:V40"/>
    <mergeCell ref="R29:R31"/>
    <mergeCell ref="T29:T31"/>
    <mergeCell ref="W20:W22"/>
    <mergeCell ref="R35:R37"/>
    <mergeCell ref="U17:U19"/>
    <mergeCell ref="W17:W19"/>
    <mergeCell ref="V17:V19"/>
    <mergeCell ref="V32:V34"/>
    <mergeCell ref="D11:D12"/>
    <mergeCell ref="O98:O100"/>
    <mergeCell ref="C9:D10"/>
    <mergeCell ref="C11:C12"/>
    <mergeCell ref="V104:V106"/>
    <mergeCell ref="V98:V100"/>
    <mergeCell ref="S98:S100"/>
    <mergeCell ref="T95:T97"/>
    <mergeCell ref="O10:O12"/>
    <mergeCell ref="O9:X9"/>
    <mergeCell ref="Q11:Q12"/>
    <mergeCell ref="I92:I94"/>
    <mergeCell ref="J92:J94"/>
    <mergeCell ref="K92:K94"/>
    <mergeCell ref="L92:L94"/>
    <mergeCell ref="E92:E94"/>
    <mergeCell ref="F92:F94"/>
    <mergeCell ref="W95:W97"/>
    <mergeCell ref="X95:X97"/>
    <mergeCell ref="P10:P12"/>
    <mergeCell ref="S23:S25"/>
    <mergeCell ref="S41:S43"/>
    <mergeCell ref="T41:T43"/>
    <mergeCell ref="U41:U43"/>
    <mergeCell ref="O29:O31"/>
    <mergeCell ref="R26:R28"/>
    <mergeCell ref="W35:W37"/>
    <mergeCell ref="V29:V31"/>
    <mergeCell ref="E26:E28"/>
    <mergeCell ref="E29:E31"/>
    <mergeCell ref="U29:U31"/>
    <mergeCell ref="Q29:Q31"/>
    <mergeCell ref="P29:P31"/>
    <mergeCell ref="S26:S28"/>
    <mergeCell ref="S38:S40"/>
    <mergeCell ref="E32:E34"/>
    <mergeCell ref="P35:P37"/>
    <mergeCell ref="O38:O40"/>
    <mergeCell ref="X17:X19"/>
    <mergeCell ref="X20:X22"/>
    <mergeCell ref="X26:X28"/>
    <mergeCell ref="X35:X37"/>
    <mergeCell ref="W23:W25"/>
    <mergeCell ref="U23:U25"/>
    <mergeCell ref="V23:V25"/>
    <mergeCell ref="R23:R25"/>
    <mergeCell ref="V26:V28"/>
    <mergeCell ref="T20:T22"/>
    <mergeCell ref="R17:R19"/>
    <mergeCell ref="S17:S19"/>
    <mergeCell ref="R20:R22"/>
    <mergeCell ref="S29:S31"/>
    <mergeCell ref="R32:R34"/>
    <mergeCell ref="T23:T25"/>
    <mergeCell ref="S35:S37"/>
    <mergeCell ref="S32:S34"/>
    <mergeCell ref="X38:X40"/>
    <mergeCell ref="D23:D25"/>
    <mergeCell ref="O50:O52"/>
    <mergeCell ref="B41:B43"/>
    <mergeCell ref="C41:C43"/>
    <mergeCell ref="D41:D43"/>
    <mergeCell ref="P41:P43"/>
    <mergeCell ref="X41:X43"/>
    <mergeCell ref="S20:S22"/>
    <mergeCell ref="Q41:Q43"/>
    <mergeCell ref="Q50:Q52"/>
    <mergeCell ref="R44:R46"/>
    <mergeCell ref="Q68:Q70"/>
    <mergeCell ref="R68:R70"/>
    <mergeCell ref="S68:S70"/>
    <mergeCell ref="T68:T70"/>
    <mergeCell ref="V74:V76"/>
    <mergeCell ref="B26:B28"/>
    <mergeCell ref="R41:R43"/>
    <mergeCell ref="C32:C34"/>
    <mergeCell ref="X59:X61"/>
    <mergeCell ref="X56:X58"/>
    <mergeCell ref="X65:X67"/>
    <mergeCell ref="D62:D64"/>
    <mergeCell ref="P23:P25"/>
    <mergeCell ref="Q23:Q25"/>
    <mergeCell ref="U38:U40"/>
    <mergeCell ref="T32:T34"/>
    <mergeCell ref="O26:O28"/>
    <mergeCell ref="W32:W34"/>
    <mergeCell ref="Q32:Q34"/>
    <mergeCell ref="E35:E37"/>
    <mergeCell ref="O17:O19"/>
    <mergeCell ref="O20:O22"/>
    <mergeCell ref="P38:P40"/>
    <mergeCell ref="O47:O49"/>
    <mergeCell ref="E80:E82"/>
    <mergeCell ref="C77:C79"/>
    <mergeCell ref="C80:C82"/>
    <mergeCell ref="B23:B25"/>
    <mergeCell ref="D20:D22"/>
    <mergeCell ref="D32:D34"/>
    <mergeCell ref="B47:B49"/>
    <mergeCell ref="D38:D40"/>
    <mergeCell ref="E23:E25"/>
    <mergeCell ref="O23:O25"/>
    <mergeCell ref="B50:B52"/>
    <mergeCell ref="C50:C52"/>
    <mergeCell ref="D50:D52"/>
    <mergeCell ref="E41:E43"/>
    <mergeCell ref="O41:O43"/>
    <mergeCell ref="D26:D28"/>
    <mergeCell ref="C23:C25"/>
    <mergeCell ref="O77:O79"/>
    <mergeCell ref="O80:O82"/>
    <mergeCell ref="B44:B46"/>
    <mergeCell ref="C44:C46"/>
    <mergeCell ref="D44:D46"/>
    <mergeCell ref="E44:E46"/>
    <mergeCell ref="O44:O46"/>
    <mergeCell ref="E74:E76"/>
    <mergeCell ref="B74:B76"/>
    <mergeCell ref="C47:C49"/>
    <mergeCell ref="O35:O37"/>
    <mergeCell ref="X44:X46"/>
    <mergeCell ref="P50:P52"/>
    <mergeCell ref="V95:V97"/>
    <mergeCell ref="P98:P100"/>
    <mergeCell ref="D47:D49"/>
    <mergeCell ref="X47:X49"/>
    <mergeCell ref="R47:R49"/>
    <mergeCell ref="T47:T49"/>
    <mergeCell ref="E47:E49"/>
    <mergeCell ref="P47:P49"/>
    <mergeCell ref="S47:S49"/>
    <mergeCell ref="W47:W49"/>
    <mergeCell ref="U47:U49"/>
    <mergeCell ref="Q47:Q49"/>
    <mergeCell ref="E95:E97"/>
    <mergeCell ref="X50:X52"/>
    <mergeCell ref="A9:A12"/>
    <mergeCell ref="D17:D19"/>
    <mergeCell ref="C20:C22"/>
    <mergeCell ref="A20:A22"/>
    <mergeCell ref="B9:B12"/>
    <mergeCell ref="A15:B15"/>
    <mergeCell ref="B20:B22"/>
    <mergeCell ref="A50:A52"/>
    <mergeCell ref="A14:B14"/>
    <mergeCell ref="A16:B16"/>
    <mergeCell ref="A17:A19"/>
    <mergeCell ref="D80:D82"/>
    <mergeCell ref="D35:D37"/>
    <mergeCell ref="A23:A25"/>
    <mergeCell ref="C29:C31"/>
    <mergeCell ref="C26:C28"/>
    <mergeCell ref="E20:E22"/>
    <mergeCell ref="E9:E12"/>
    <mergeCell ref="B17:B19"/>
    <mergeCell ref="E17:E19"/>
    <mergeCell ref="A215:A217"/>
    <mergeCell ref="A95:A97"/>
    <mergeCell ref="D98:D100"/>
    <mergeCell ref="C95:C97"/>
    <mergeCell ref="D95:D97"/>
    <mergeCell ref="A116:A118"/>
    <mergeCell ref="A128:A130"/>
    <mergeCell ref="D29:D31"/>
    <mergeCell ref="C74:C76"/>
    <mergeCell ref="A35:A37"/>
    <mergeCell ref="C71:C73"/>
    <mergeCell ref="D71:D73"/>
    <mergeCell ref="B53:B55"/>
    <mergeCell ref="C53:C55"/>
    <mergeCell ref="D53:D55"/>
    <mergeCell ref="C17:C19"/>
    <mergeCell ref="B62:B64"/>
    <mergeCell ref="C62:C64"/>
    <mergeCell ref="B71:B73"/>
    <mergeCell ref="B56:B58"/>
    <mergeCell ref="C56:C58"/>
    <mergeCell ref="D56:D58"/>
    <mergeCell ref="A74:A79"/>
    <mergeCell ref="B77:B79"/>
    <mergeCell ref="B80:B82"/>
    <mergeCell ref="D74:D76"/>
    <mergeCell ref="A47:A49"/>
    <mergeCell ref="E53:E55"/>
    <mergeCell ref="A119:A121"/>
    <mergeCell ref="B95:B97"/>
    <mergeCell ref="B92:B94"/>
    <mergeCell ref="D125:D127"/>
    <mergeCell ref="C119:C121"/>
    <mergeCell ref="B119:B121"/>
    <mergeCell ref="C134:C136"/>
    <mergeCell ref="E119:E121"/>
    <mergeCell ref="C125:C127"/>
    <mergeCell ref="B125:B127"/>
    <mergeCell ref="D116:D118"/>
    <mergeCell ref="C113:C115"/>
    <mergeCell ref="A125:A127"/>
    <mergeCell ref="D119:D121"/>
    <mergeCell ref="B110:B112"/>
    <mergeCell ref="D110:D112"/>
    <mergeCell ref="D104:D106"/>
    <mergeCell ref="B107:B109"/>
    <mergeCell ref="D101:D103"/>
    <mergeCell ref="C110:C112"/>
    <mergeCell ref="E104:E106"/>
    <mergeCell ref="C116:C118"/>
    <mergeCell ref="E113:E115"/>
    <mergeCell ref="D107:D109"/>
    <mergeCell ref="E107:E109"/>
    <mergeCell ref="C107:C109"/>
    <mergeCell ref="B122:B124"/>
    <mergeCell ref="A122:A124"/>
    <mergeCell ref="B98:B100"/>
    <mergeCell ref="C98:C100"/>
    <mergeCell ref="E125:E127"/>
    <mergeCell ref="E116:E118"/>
    <mergeCell ref="A137:A139"/>
    <mergeCell ref="D183:D185"/>
    <mergeCell ref="E143:E145"/>
    <mergeCell ref="D173:D175"/>
    <mergeCell ref="C183:C185"/>
    <mergeCell ref="Q195:Q197"/>
    <mergeCell ref="O128:O130"/>
    <mergeCell ref="P186:P188"/>
    <mergeCell ref="B158:B160"/>
    <mergeCell ref="C158:C160"/>
    <mergeCell ref="D158:D160"/>
    <mergeCell ref="B192:B194"/>
    <mergeCell ref="C128:C130"/>
    <mergeCell ref="O137:O139"/>
    <mergeCell ref="A134:A136"/>
    <mergeCell ref="D128:D130"/>
    <mergeCell ref="E128:E130"/>
    <mergeCell ref="Q164:Q166"/>
    <mergeCell ref="O176:O178"/>
    <mergeCell ref="D134:D136"/>
    <mergeCell ref="D131:D133"/>
    <mergeCell ref="E131:E133"/>
    <mergeCell ref="C170:C172"/>
    <mergeCell ref="F178:F179"/>
    <mergeCell ref="E161:E163"/>
    <mergeCell ref="D170:D172"/>
    <mergeCell ref="E170:E172"/>
    <mergeCell ref="O170:O172"/>
    <mergeCell ref="M178:M179"/>
    <mergeCell ref="N178:N179"/>
    <mergeCell ref="B170:B172"/>
    <mergeCell ref="B161:B163"/>
    <mergeCell ref="T110:T112"/>
    <mergeCell ref="T128:T130"/>
    <mergeCell ref="S110:S112"/>
    <mergeCell ref="S113:S115"/>
    <mergeCell ref="S119:S121"/>
    <mergeCell ref="X101:X103"/>
    <mergeCell ref="W101:W103"/>
    <mergeCell ref="Q107:Q109"/>
    <mergeCell ref="S107:S109"/>
    <mergeCell ref="Q104:Q106"/>
    <mergeCell ref="X110:X112"/>
    <mergeCell ref="W119:W121"/>
    <mergeCell ref="Q95:Q97"/>
    <mergeCell ref="V89:V91"/>
    <mergeCell ref="W89:W91"/>
    <mergeCell ref="R113:R115"/>
    <mergeCell ref="X89:X91"/>
    <mergeCell ref="V107:V109"/>
    <mergeCell ref="X107:X109"/>
    <mergeCell ref="X98:X100"/>
    <mergeCell ref="U98:U100"/>
    <mergeCell ref="R98:R100"/>
    <mergeCell ref="V110:V112"/>
    <mergeCell ref="V116:V118"/>
    <mergeCell ref="W113:W115"/>
    <mergeCell ref="W116:W118"/>
    <mergeCell ref="W110:W112"/>
    <mergeCell ref="X104:X106"/>
    <mergeCell ref="S125:S127"/>
    <mergeCell ref="X92:X94"/>
    <mergeCell ref="T101:T103"/>
    <mergeCell ref="S104:S106"/>
    <mergeCell ref="X137:X139"/>
    <mergeCell ref="P158:P160"/>
    <mergeCell ref="X149:X151"/>
    <mergeCell ref="B152:B154"/>
    <mergeCell ref="T251:T253"/>
    <mergeCell ref="Q266:Q268"/>
    <mergeCell ref="R266:R268"/>
    <mergeCell ref="U260:U262"/>
    <mergeCell ref="U251:U253"/>
    <mergeCell ref="U248:U250"/>
    <mergeCell ref="D224:D226"/>
    <mergeCell ref="O257:O259"/>
    <mergeCell ref="T149:T151"/>
    <mergeCell ref="D239:D241"/>
    <mergeCell ref="D236:D238"/>
    <mergeCell ref="D180:D182"/>
    <mergeCell ref="E183:E185"/>
    <mergeCell ref="E180:E182"/>
    <mergeCell ref="P236:P238"/>
    <mergeCell ref="Q158:Q160"/>
    <mergeCell ref="R158:R160"/>
    <mergeCell ref="B146:B148"/>
    <mergeCell ref="C146:C148"/>
    <mergeCell ref="B221:B223"/>
    <mergeCell ref="D146:D148"/>
    <mergeCell ref="O146:O148"/>
    <mergeCell ref="C152:C154"/>
    <mergeCell ref="V176:V178"/>
    <mergeCell ref="U176:U178"/>
    <mergeCell ref="Q176:Q178"/>
    <mergeCell ref="V242:V244"/>
    <mergeCell ref="D161:D163"/>
    <mergeCell ref="E98:E100"/>
    <mergeCell ref="B116:B118"/>
    <mergeCell ref="W192:W194"/>
    <mergeCell ref="U203:U205"/>
    <mergeCell ref="U221:U223"/>
    <mergeCell ref="V221:V223"/>
    <mergeCell ref="W221:W223"/>
    <mergeCell ref="X221:X223"/>
    <mergeCell ref="P221:P223"/>
    <mergeCell ref="E122:E124"/>
    <mergeCell ref="P122:P124"/>
    <mergeCell ref="O107:O109"/>
    <mergeCell ref="O113:O115"/>
    <mergeCell ref="B113:B115"/>
    <mergeCell ref="D122:D124"/>
    <mergeCell ref="O131:O133"/>
    <mergeCell ref="P131:P133"/>
    <mergeCell ref="R131:R133"/>
    <mergeCell ref="B131:B133"/>
    <mergeCell ref="C131:C133"/>
    <mergeCell ref="P212:P214"/>
    <mergeCell ref="X203:X205"/>
    <mergeCell ref="X206:X208"/>
    <mergeCell ref="X209:X211"/>
    <mergeCell ref="H178:H179"/>
    <mergeCell ref="I178:I179"/>
    <mergeCell ref="J178:J179"/>
    <mergeCell ref="B176:B179"/>
    <mergeCell ref="C176:C179"/>
    <mergeCell ref="D176:D179"/>
    <mergeCell ref="E176:E179"/>
    <mergeCell ref="C161:C163"/>
    <mergeCell ref="W53:W55"/>
    <mergeCell ref="B140:B142"/>
    <mergeCell ref="C140:C142"/>
    <mergeCell ref="D140:D142"/>
    <mergeCell ref="E140:E142"/>
    <mergeCell ref="O140:O142"/>
    <mergeCell ref="P140:P142"/>
    <mergeCell ref="Q140:Q142"/>
    <mergeCell ref="R140:R142"/>
    <mergeCell ref="S140:S142"/>
    <mergeCell ref="T140:T142"/>
    <mergeCell ref="U140:U142"/>
    <mergeCell ref="V140:V142"/>
    <mergeCell ref="W140:W142"/>
    <mergeCell ref="W137:W139"/>
    <mergeCell ref="Q119:Q121"/>
    <mergeCell ref="Q113:Q115"/>
    <mergeCell ref="R110:R112"/>
    <mergeCell ref="P110:P112"/>
    <mergeCell ref="E134:E136"/>
    <mergeCell ref="O134:O136"/>
    <mergeCell ref="B134:B136"/>
    <mergeCell ref="C83:C85"/>
    <mergeCell ref="P116:P118"/>
    <mergeCell ref="Q116:Q118"/>
    <mergeCell ref="R119:R121"/>
    <mergeCell ref="P119:P121"/>
    <mergeCell ref="W107:W109"/>
    <mergeCell ref="P137:P139"/>
    <mergeCell ref="Q137:Q139"/>
    <mergeCell ref="Q125:Q127"/>
    <mergeCell ref="P125:P127"/>
    <mergeCell ref="X53:X55"/>
    <mergeCell ref="E146:E148"/>
    <mergeCell ref="P146:P148"/>
    <mergeCell ref="Q146:Q148"/>
    <mergeCell ref="R146:R148"/>
    <mergeCell ref="S146:S148"/>
    <mergeCell ref="T146:T148"/>
    <mergeCell ref="X463:X465"/>
    <mergeCell ref="B215:B217"/>
    <mergeCell ref="C215:C217"/>
    <mergeCell ref="D215:D217"/>
    <mergeCell ref="E215:E217"/>
    <mergeCell ref="O215:O217"/>
    <mergeCell ref="P215:P217"/>
    <mergeCell ref="Q215:Q217"/>
    <mergeCell ref="R215:R217"/>
    <mergeCell ref="S215:S217"/>
    <mergeCell ref="T215:T217"/>
    <mergeCell ref="U215:U217"/>
    <mergeCell ref="V215:V217"/>
    <mergeCell ref="W215:W217"/>
    <mergeCell ref="X215:X217"/>
    <mergeCell ref="X116:X118"/>
    <mergeCell ref="T107:T109"/>
    <mergeCell ref="U107:U109"/>
    <mergeCell ref="B137:B139"/>
    <mergeCell ref="C137:C139"/>
    <mergeCell ref="D137:D139"/>
    <mergeCell ref="E137:E139"/>
    <mergeCell ref="U149:U151"/>
    <mergeCell ref="V149:V151"/>
    <mergeCell ref="W149:W151"/>
    <mergeCell ref="B242:B244"/>
    <mergeCell ref="D227:D229"/>
    <mergeCell ref="E203:E205"/>
    <mergeCell ref="B164:B166"/>
    <mergeCell ref="C164:C166"/>
    <mergeCell ref="E245:E247"/>
    <mergeCell ref="C245:C247"/>
    <mergeCell ref="O260:O262"/>
    <mergeCell ref="C173:C175"/>
    <mergeCell ref="C221:C223"/>
    <mergeCell ref="D221:D223"/>
    <mergeCell ref="E272:E274"/>
    <mergeCell ref="D275:D277"/>
    <mergeCell ref="U370:U372"/>
    <mergeCell ref="V370:V372"/>
    <mergeCell ref="W370:W372"/>
    <mergeCell ref="V290:V292"/>
    <mergeCell ref="W266:W268"/>
    <mergeCell ref="V275:V277"/>
    <mergeCell ref="P331:P333"/>
    <mergeCell ref="U263:U265"/>
    <mergeCell ref="T302:T304"/>
    <mergeCell ref="R251:R253"/>
    <mergeCell ref="S251:S253"/>
    <mergeCell ref="R257:R259"/>
    <mergeCell ref="P192:P194"/>
    <mergeCell ref="P183:P185"/>
    <mergeCell ref="D195:D197"/>
    <mergeCell ref="S180:S182"/>
    <mergeCell ref="Q180:Q182"/>
    <mergeCell ref="Q183:Q185"/>
    <mergeCell ref="R183:R185"/>
    <mergeCell ref="B302:B304"/>
    <mergeCell ref="C302:C304"/>
    <mergeCell ref="O275:O277"/>
    <mergeCell ref="O263:O265"/>
    <mergeCell ref="B275:B277"/>
    <mergeCell ref="D257:D259"/>
    <mergeCell ref="C257:C259"/>
    <mergeCell ref="B290:B292"/>
    <mergeCell ref="C290:C292"/>
    <mergeCell ref="B317:B319"/>
    <mergeCell ref="B305:B307"/>
    <mergeCell ref="C305:C307"/>
    <mergeCell ref="B337:B339"/>
    <mergeCell ref="B328:B330"/>
    <mergeCell ref="D322:D324"/>
    <mergeCell ref="C334:C336"/>
    <mergeCell ref="D358:D360"/>
    <mergeCell ref="D340:D342"/>
    <mergeCell ref="B334:B336"/>
    <mergeCell ref="O278:O280"/>
    <mergeCell ref="E278:E280"/>
    <mergeCell ref="E257:E259"/>
    <mergeCell ref="B308:B310"/>
    <mergeCell ref="D334:D336"/>
    <mergeCell ref="B325:B327"/>
    <mergeCell ref="E314:E316"/>
    <mergeCell ref="B287:B289"/>
    <mergeCell ref="B340:B342"/>
    <mergeCell ref="B358:B360"/>
    <mergeCell ref="B355:B357"/>
    <mergeCell ref="E352:E354"/>
    <mergeCell ref="C340:C342"/>
    <mergeCell ref="C239:C241"/>
    <mergeCell ref="D425:D427"/>
    <mergeCell ref="D428:D430"/>
    <mergeCell ref="D398:D400"/>
    <mergeCell ref="E284:E286"/>
    <mergeCell ref="C358:C360"/>
    <mergeCell ref="E443:E445"/>
    <mergeCell ref="D440:D442"/>
    <mergeCell ref="D446:D448"/>
    <mergeCell ref="E446:E448"/>
    <mergeCell ref="E449:E451"/>
    <mergeCell ref="C308:C310"/>
    <mergeCell ref="D308:D310"/>
    <mergeCell ref="E308:E310"/>
    <mergeCell ref="O308:O310"/>
    <mergeCell ref="P308:P310"/>
    <mergeCell ref="Q308:Q310"/>
    <mergeCell ref="C443:C445"/>
    <mergeCell ref="D416:D418"/>
    <mergeCell ref="D422:D424"/>
    <mergeCell ref="C419:C421"/>
    <mergeCell ref="C434:C436"/>
    <mergeCell ref="L392:L394"/>
    <mergeCell ref="I392:I394"/>
    <mergeCell ref="C373:C375"/>
    <mergeCell ref="C370:C372"/>
    <mergeCell ref="D370:D372"/>
    <mergeCell ref="E370:E372"/>
    <mergeCell ref="C364:C366"/>
    <mergeCell ref="E361:E363"/>
    <mergeCell ref="Q395:Q397"/>
    <mergeCell ref="D443:D445"/>
    <mergeCell ref="B458:B460"/>
    <mergeCell ref="T469:T471"/>
    <mergeCell ref="B452:B454"/>
    <mergeCell ref="C452:C454"/>
    <mergeCell ref="D452:D454"/>
    <mergeCell ref="E452:E454"/>
    <mergeCell ref="O452:O454"/>
    <mergeCell ref="S452:S454"/>
    <mergeCell ref="T452:T454"/>
    <mergeCell ref="U452:U454"/>
    <mergeCell ref="O463:O465"/>
    <mergeCell ref="C463:C465"/>
    <mergeCell ref="O370:O372"/>
    <mergeCell ref="P370:P372"/>
    <mergeCell ref="Q370:Q372"/>
    <mergeCell ref="R370:R372"/>
    <mergeCell ref="S370:S372"/>
    <mergeCell ref="T370:T372"/>
    <mergeCell ref="C458:C460"/>
    <mergeCell ref="B387:B389"/>
    <mergeCell ref="B381:B383"/>
    <mergeCell ref="B370:B372"/>
    <mergeCell ref="B437:B439"/>
    <mergeCell ref="D407:D409"/>
    <mergeCell ref="O413:O415"/>
    <mergeCell ref="P413:P415"/>
    <mergeCell ref="Q390:Q394"/>
    <mergeCell ref="R416:R418"/>
    <mergeCell ref="S419:S421"/>
    <mergeCell ref="U407:U409"/>
    <mergeCell ref="P469:P471"/>
    <mergeCell ref="Q469:Q471"/>
    <mergeCell ref="P466:P468"/>
    <mergeCell ref="Q466:Q468"/>
    <mergeCell ref="R466:R468"/>
    <mergeCell ref="R469:R471"/>
    <mergeCell ref="S469:S471"/>
    <mergeCell ref="B463:B465"/>
    <mergeCell ref="D463:D465"/>
    <mergeCell ref="E463:E465"/>
    <mergeCell ref="C466:C468"/>
    <mergeCell ref="D466:D468"/>
    <mergeCell ref="E466:E468"/>
    <mergeCell ref="B466:B468"/>
    <mergeCell ref="E469:E471"/>
    <mergeCell ref="B469:B471"/>
    <mergeCell ref="C469:C471"/>
    <mergeCell ref="D469:D471"/>
    <mergeCell ref="O466:O468"/>
    <mergeCell ref="E484:E486"/>
    <mergeCell ref="O484:O486"/>
    <mergeCell ref="P484:P486"/>
    <mergeCell ref="Q484:Q486"/>
    <mergeCell ref="R484:R486"/>
    <mergeCell ref="S484:S486"/>
    <mergeCell ref="T484:T486"/>
    <mergeCell ref="U484:U486"/>
    <mergeCell ref="V484:V486"/>
    <mergeCell ref="W484:W486"/>
    <mergeCell ref="B475:B477"/>
    <mergeCell ref="P475:P477"/>
    <mergeCell ref="P463:P465"/>
    <mergeCell ref="Q463:Q465"/>
    <mergeCell ref="R463:R465"/>
    <mergeCell ref="S463:S465"/>
    <mergeCell ref="T463:T465"/>
    <mergeCell ref="U469:U471"/>
    <mergeCell ref="V469:V471"/>
    <mergeCell ref="W469:W471"/>
    <mergeCell ref="B472:B474"/>
    <mergeCell ref="C472:C474"/>
    <mergeCell ref="D472:D474"/>
    <mergeCell ref="E472:E474"/>
    <mergeCell ref="O472:O474"/>
    <mergeCell ref="P472:P474"/>
    <mergeCell ref="Q472:Q474"/>
    <mergeCell ref="R472:R474"/>
    <mergeCell ref="S472:S474"/>
    <mergeCell ref="T472:T474"/>
    <mergeCell ref="U472:U474"/>
    <mergeCell ref="V463:V465"/>
    <mergeCell ref="Q475:Q477"/>
    <mergeCell ref="R475:R477"/>
    <mergeCell ref="S475:S477"/>
    <mergeCell ref="T475:T477"/>
    <mergeCell ref="U475:U477"/>
    <mergeCell ref="V475:V477"/>
    <mergeCell ref="W475:W477"/>
    <mergeCell ref="X475:X477"/>
    <mergeCell ref="X472:X474"/>
    <mergeCell ref="X490:X492"/>
    <mergeCell ref="O487:O489"/>
    <mergeCell ref="X484:X486"/>
    <mergeCell ref="O481:O483"/>
    <mergeCell ref="P481:P483"/>
    <mergeCell ref="Q481:Q483"/>
    <mergeCell ref="R481:R483"/>
    <mergeCell ref="S481:S483"/>
    <mergeCell ref="X481:X483"/>
    <mergeCell ref="W62:W64"/>
    <mergeCell ref="X62:X64"/>
    <mergeCell ref="E65:E67"/>
    <mergeCell ref="O65:O66"/>
    <mergeCell ref="U65:U66"/>
    <mergeCell ref="C478:C480"/>
    <mergeCell ref="D478:D480"/>
    <mergeCell ref="E478:E480"/>
    <mergeCell ref="O478:O480"/>
    <mergeCell ref="P478:P480"/>
    <mergeCell ref="Q478:Q480"/>
    <mergeCell ref="R478:R480"/>
    <mergeCell ref="S478:S480"/>
    <mergeCell ref="T478:T480"/>
    <mergeCell ref="U478:U480"/>
    <mergeCell ref="V478:V480"/>
    <mergeCell ref="W478:W480"/>
    <mergeCell ref="C86:C88"/>
    <mergeCell ref="D86:D88"/>
    <mergeCell ref="E86:E88"/>
    <mergeCell ref="O86:O88"/>
    <mergeCell ref="P86:P88"/>
    <mergeCell ref="Q86:Q88"/>
    <mergeCell ref="R86:R88"/>
    <mergeCell ref="S86:S88"/>
    <mergeCell ref="X308:X310"/>
    <mergeCell ref="R212:R214"/>
    <mergeCell ref="T227:T229"/>
    <mergeCell ref="T239:T241"/>
    <mergeCell ref="T200:T202"/>
    <mergeCell ref="V203:V205"/>
    <mergeCell ref="V212:V214"/>
    <mergeCell ref="X68:X70"/>
    <mergeCell ref="P77:P79"/>
    <mergeCell ref="X80:X82"/>
    <mergeCell ref="B83:B85"/>
    <mergeCell ref="Q80:Q82"/>
    <mergeCell ref="R80:R82"/>
    <mergeCell ref="E68:E70"/>
    <mergeCell ref="R77:R79"/>
    <mergeCell ref="S77:S79"/>
    <mergeCell ref="T77:T79"/>
    <mergeCell ref="U77:U79"/>
    <mergeCell ref="T83:T85"/>
    <mergeCell ref="U83:U85"/>
    <mergeCell ref="V83:V85"/>
    <mergeCell ref="W83:W85"/>
    <mergeCell ref="X83:X85"/>
    <mergeCell ref="B86:B88"/>
    <mergeCell ref="T86:T88"/>
    <mergeCell ref="U86:U88"/>
    <mergeCell ref="V86:V88"/>
    <mergeCell ref="W86:W88"/>
    <mergeCell ref="X74:X76"/>
    <mergeCell ref="X86:X88"/>
    <mergeCell ref="Q83:Q85"/>
    <mergeCell ref="R83:R85"/>
    <mergeCell ref="S83:S85"/>
    <mergeCell ref="B481:B483"/>
    <mergeCell ref="C481:C483"/>
    <mergeCell ref="D481:D483"/>
    <mergeCell ref="B487:B489"/>
    <mergeCell ref="P490:P492"/>
    <mergeCell ref="Q490:Q492"/>
    <mergeCell ref="R490:R492"/>
    <mergeCell ref="S490:S492"/>
    <mergeCell ref="T490:T492"/>
    <mergeCell ref="U490:U492"/>
    <mergeCell ref="W490:W492"/>
    <mergeCell ref="X478:X480"/>
    <mergeCell ref="X466:X468"/>
    <mergeCell ref="E481:E483"/>
    <mergeCell ref="T481:T483"/>
    <mergeCell ref="U481:U483"/>
    <mergeCell ref="V481:V483"/>
    <mergeCell ref="W481:W483"/>
    <mergeCell ref="S466:S468"/>
    <mergeCell ref="T466:T468"/>
    <mergeCell ref="U466:U468"/>
    <mergeCell ref="V466:V468"/>
    <mergeCell ref="W466:W468"/>
    <mergeCell ref="O469:O471"/>
    <mergeCell ref="B478:B480"/>
    <mergeCell ref="B484:B486"/>
    <mergeCell ref="C484:C486"/>
    <mergeCell ref="D484:D486"/>
    <mergeCell ref="C475:C477"/>
    <mergeCell ref="D475:D477"/>
    <mergeCell ref="E475:E477"/>
    <mergeCell ref="O475:O477"/>
    <mergeCell ref="X493:X495"/>
    <mergeCell ref="B490:B492"/>
    <mergeCell ref="C487:C489"/>
    <mergeCell ref="D487:D489"/>
    <mergeCell ref="T487:T489"/>
    <mergeCell ref="U487:U489"/>
    <mergeCell ref="V487:V489"/>
    <mergeCell ref="X487:X489"/>
    <mergeCell ref="W487:W489"/>
    <mergeCell ref="P487:P489"/>
    <mergeCell ref="Q487:Q489"/>
    <mergeCell ref="R487:R489"/>
    <mergeCell ref="S487:S489"/>
    <mergeCell ref="B493:B495"/>
    <mergeCell ref="C493:C495"/>
    <mergeCell ref="D493:D495"/>
    <mergeCell ref="E493:E495"/>
    <mergeCell ref="O493:O495"/>
    <mergeCell ref="P493:P495"/>
    <mergeCell ref="Q493:Q495"/>
    <mergeCell ref="R493:R495"/>
    <mergeCell ref="S493:S495"/>
    <mergeCell ref="T493:T495"/>
    <mergeCell ref="V490:V492"/>
    <mergeCell ref="E487:E489"/>
    <mergeCell ref="U493:U495"/>
    <mergeCell ref="V493:V495"/>
    <mergeCell ref="W493:W495"/>
    <mergeCell ref="C490:C492"/>
    <mergeCell ref="D490:D492"/>
    <mergeCell ref="E490:E492"/>
    <mergeCell ref="X227:X229"/>
    <mergeCell ref="S167:S169"/>
    <mergeCell ref="V278:V280"/>
    <mergeCell ref="V272:V274"/>
    <mergeCell ref="W278:W280"/>
    <mergeCell ref="W275:W277"/>
    <mergeCell ref="X275:X277"/>
    <mergeCell ref="W272:W274"/>
    <mergeCell ref="X272:X274"/>
    <mergeCell ref="X278:X280"/>
    <mergeCell ref="T272:T274"/>
    <mergeCell ref="S275:S277"/>
    <mergeCell ref="S170:S172"/>
    <mergeCell ref="T170:T172"/>
    <mergeCell ref="R176:R178"/>
    <mergeCell ref="P170:P172"/>
    <mergeCell ref="Q170:Q172"/>
    <mergeCell ref="U224:U226"/>
    <mergeCell ref="X200:X202"/>
    <mergeCell ref="X195:X197"/>
    <mergeCell ref="U180:U182"/>
    <mergeCell ref="U242:U244"/>
    <mergeCell ref="R195:R197"/>
    <mergeCell ref="Q186:Q188"/>
    <mergeCell ref="R186:R188"/>
    <mergeCell ref="S186:S188"/>
    <mergeCell ref="P173:P175"/>
    <mergeCell ref="X167:X169"/>
    <mergeCell ref="P167:P169"/>
    <mergeCell ref="Q167:Q169"/>
    <mergeCell ref="R167:R169"/>
    <mergeCell ref="R224:R226"/>
    <mergeCell ref="E296:E298"/>
    <mergeCell ref="W260:W262"/>
    <mergeCell ref="V257:V259"/>
    <mergeCell ref="V227:V229"/>
    <mergeCell ref="P227:P229"/>
    <mergeCell ref="E224:E226"/>
    <mergeCell ref="E242:E244"/>
    <mergeCell ref="R180:R182"/>
    <mergeCell ref="U233:U235"/>
    <mergeCell ref="U200:U202"/>
    <mergeCell ref="Q284:Q286"/>
    <mergeCell ref="R284:R286"/>
    <mergeCell ref="S284:S286"/>
    <mergeCell ref="P302:P304"/>
    <mergeCell ref="Q302:Q304"/>
    <mergeCell ref="R302:R304"/>
    <mergeCell ref="W308:W310"/>
    <mergeCell ref="U281:U283"/>
    <mergeCell ref="V266:V268"/>
    <mergeCell ref="V269:V271"/>
    <mergeCell ref="V192:V194"/>
    <mergeCell ref="P224:P226"/>
    <mergeCell ref="W224:W226"/>
    <mergeCell ref="Q224:Q226"/>
    <mergeCell ref="P230:P232"/>
    <mergeCell ref="P242:P244"/>
    <mergeCell ref="P239:P241"/>
    <mergeCell ref="Q239:Q241"/>
    <mergeCell ref="R308:R310"/>
    <mergeCell ref="W305:W307"/>
    <mergeCell ref="V287:V289"/>
    <mergeCell ref="Q263:Q265"/>
    <mergeCell ref="B230:B232"/>
    <mergeCell ref="C230:C232"/>
    <mergeCell ref="C227:C229"/>
    <mergeCell ref="D164:D166"/>
    <mergeCell ref="E164:E166"/>
    <mergeCell ref="B155:B157"/>
    <mergeCell ref="C155:C157"/>
    <mergeCell ref="D155:D157"/>
    <mergeCell ref="E155:E157"/>
    <mergeCell ref="O155:O157"/>
    <mergeCell ref="P155:P157"/>
    <mergeCell ref="Q155:Q157"/>
    <mergeCell ref="R155:R157"/>
    <mergeCell ref="T242:T244"/>
    <mergeCell ref="U245:U247"/>
    <mergeCell ref="P263:P265"/>
    <mergeCell ref="O236:O238"/>
    <mergeCell ref="R236:R238"/>
    <mergeCell ref="Q227:Q229"/>
    <mergeCell ref="E158:E160"/>
    <mergeCell ref="R170:R172"/>
    <mergeCell ref="U230:U232"/>
    <mergeCell ref="O161:O163"/>
    <mergeCell ref="R161:R163"/>
    <mergeCell ref="R164:R166"/>
    <mergeCell ref="P161:P163"/>
    <mergeCell ref="S155:S157"/>
    <mergeCell ref="B167:B169"/>
    <mergeCell ref="C167:C169"/>
    <mergeCell ref="D167:D169"/>
    <mergeCell ref="E167:E169"/>
    <mergeCell ref="O167:O169"/>
  </mergeCells>
  <phoneticPr fontId="0" type="noConversion"/>
  <pageMargins left="0" right="0" top="0.15748031496062992" bottom="0.15748031496062992" header="0.31496062992125984" footer="0.31496062992125984"/>
  <pageSetup paperSize="9" scale="48" fitToHeight="0" orientation="landscape" r:id="rId1"/>
  <rowBreaks count="21" manualBreakCount="21">
    <brk id="28" max="23" man="1"/>
    <brk id="49" max="23" man="1"/>
    <brk id="63" max="23" man="1"/>
    <brk id="73" max="23" man="1"/>
    <brk id="90" max="23" man="1"/>
    <brk id="112" max="23" man="1"/>
    <brk id="132" max="23" man="1"/>
    <brk id="151" max="23" man="1"/>
    <brk id="175" max="23" man="1"/>
    <brk id="201" max="23" man="1"/>
    <brk id="229" max="23" man="1"/>
    <brk id="259" max="23" man="1"/>
    <brk id="292" max="23" man="1"/>
    <brk id="319" max="23" man="1"/>
    <brk id="345" max="23" man="1"/>
    <brk id="362" max="23" man="1"/>
    <brk id="380" max="23" man="1"/>
    <brk id="409" max="23" man="1"/>
    <brk id="435" max="23" man="1"/>
    <brk id="463" max="23" man="1"/>
    <brk id="507" max="26"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2023-08-30T11:18:14Z</dcterms:modified>
</cp:coreProperties>
</file>