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Лист1!$A$1:$X$446</definedName>
  </definedNames>
  <calcPr calcId="124519"/>
  <fileRecoveryPr repairLoad="1"/>
</workbook>
</file>

<file path=xl/calcChain.xml><?xml version="1.0" encoding="utf-8"?>
<calcChain xmlns="http://schemas.openxmlformats.org/spreadsheetml/2006/main">
  <c r="H443" i="1"/>
  <c r="I443"/>
  <c r="J443"/>
  <c r="L443"/>
  <c r="M443"/>
  <c r="N443"/>
  <c r="L442" l="1"/>
  <c r="M442"/>
  <c r="N442"/>
  <c r="I369"/>
  <c r="J369"/>
  <c r="K369"/>
  <c r="L369"/>
  <c r="M369"/>
  <c r="N369"/>
  <c r="H369"/>
  <c r="I368"/>
  <c r="J368"/>
  <c r="K368"/>
  <c r="L368"/>
  <c r="M368"/>
  <c r="N368"/>
  <c r="H368"/>
  <c r="G390"/>
  <c r="G389"/>
  <c r="N388"/>
  <c r="M388"/>
  <c r="L388"/>
  <c r="K388"/>
  <c r="J388"/>
  <c r="I388"/>
  <c r="H388"/>
  <c r="G388"/>
  <c r="G387"/>
  <c r="G386"/>
  <c r="N385"/>
  <c r="M385"/>
  <c r="L385"/>
  <c r="K385"/>
  <c r="J385"/>
  <c r="I385"/>
  <c r="H385"/>
  <c r="G384"/>
  <c r="G383"/>
  <c r="N382"/>
  <c r="M382"/>
  <c r="L382"/>
  <c r="K382"/>
  <c r="J382"/>
  <c r="I382"/>
  <c r="H382"/>
  <c r="G382"/>
  <c r="H302"/>
  <c r="I301"/>
  <c r="J301"/>
  <c r="K301"/>
  <c r="L301"/>
  <c r="M301"/>
  <c r="N301"/>
  <c r="H301"/>
  <c r="J348"/>
  <c r="G350"/>
  <c r="G349"/>
  <c r="N348"/>
  <c r="M348"/>
  <c r="L348"/>
  <c r="K348"/>
  <c r="I348"/>
  <c r="H348"/>
  <c r="G348" s="1"/>
  <c r="G347"/>
  <c r="G346"/>
  <c r="N345"/>
  <c r="M345"/>
  <c r="L345"/>
  <c r="K345"/>
  <c r="J345"/>
  <c r="I345"/>
  <c r="G345" s="1"/>
  <c r="H345"/>
  <c r="G344"/>
  <c r="G343"/>
  <c r="N342"/>
  <c r="M342"/>
  <c r="L342"/>
  <c r="K342"/>
  <c r="J342"/>
  <c r="I342"/>
  <c r="H342"/>
  <c r="G341"/>
  <c r="G340"/>
  <c r="N339"/>
  <c r="M339"/>
  <c r="L339"/>
  <c r="K339"/>
  <c r="J339"/>
  <c r="I339"/>
  <c r="H339"/>
  <c r="G339" s="1"/>
  <c r="H442"/>
  <c r="H359"/>
  <c r="H358"/>
  <c r="G385" l="1"/>
  <c r="G342"/>
  <c r="I302" l="1"/>
  <c r="J302"/>
  <c r="K302"/>
  <c r="L302"/>
  <c r="M302"/>
  <c r="N302"/>
  <c r="I292"/>
  <c r="J292"/>
  <c r="K292"/>
  <c r="L292"/>
  <c r="M292"/>
  <c r="N292"/>
  <c r="G263"/>
  <c r="G262"/>
  <c r="N261"/>
  <c r="M261"/>
  <c r="L261"/>
  <c r="K261"/>
  <c r="J261"/>
  <c r="I261"/>
  <c r="H261"/>
  <c r="I236"/>
  <c r="J236"/>
  <c r="K236"/>
  <c r="L236"/>
  <c r="M236"/>
  <c r="N236"/>
  <c r="H236"/>
  <c r="I235"/>
  <c r="J235"/>
  <c r="K235"/>
  <c r="L235"/>
  <c r="M235"/>
  <c r="N235"/>
  <c r="H235"/>
  <c r="G260"/>
  <c r="G259"/>
  <c r="G258" s="1"/>
  <c r="N258"/>
  <c r="M258"/>
  <c r="L258"/>
  <c r="K258"/>
  <c r="J258"/>
  <c r="I258"/>
  <c r="H258"/>
  <c r="I134"/>
  <c r="J134"/>
  <c r="K134"/>
  <c r="L134"/>
  <c r="M134"/>
  <c r="N134"/>
  <c r="H134"/>
  <c r="I133"/>
  <c r="J133"/>
  <c r="K133"/>
  <c r="L133"/>
  <c r="M133"/>
  <c r="N133"/>
  <c r="H133"/>
  <c r="G158"/>
  <c r="G157"/>
  <c r="G156" s="1"/>
  <c r="N156"/>
  <c r="M156"/>
  <c r="L156"/>
  <c r="K156"/>
  <c r="J156"/>
  <c r="I156"/>
  <c r="H156"/>
  <c r="G261" l="1"/>
  <c r="I359"/>
  <c r="J359"/>
  <c r="K359"/>
  <c r="K443" s="1"/>
  <c r="L359"/>
  <c r="M359"/>
  <c r="N359"/>
  <c r="I358"/>
  <c r="J358"/>
  <c r="K358"/>
  <c r="L358"/>
  <c r="M358"/>
  <c r="N358"/>
  <c r="G362"/>
  <c r="G361"/>
  <c r="N360"/>
  <c r="M360"/>
  <c r="L360"/>
  <c r="K360"/>
  <c r="J360"/>
  <c r="I360"/>
  <c r="H360"/>
  <c r="G360" l="1"/>
  <c r="H357"/>
  <c r="I59"/>
  <c r="J59"/>
  <c r="K59"/>
  <c r="L59"/>
  <c r="M59"/>
  <c r="N59"/>
  <c r="H59"/>
  <c r="I58"/>
  <c r="J58"/>
  <c r="K58"/>
  <c r="L58"/>
  <c r="M58"/>
  <c r="N58"/>
  <c r="H58"/>
  <c r="G119"/>
  <c r="G118"/>
  <c r="N117"/>
  <c r="M117"/>
  <c r="L117"/>
  <c r="K117"/>
  <c r="J117"/>
  <c r="I117"/>
  <c r="H117"/>
  <c r="G117" l="1"/>
  <c r="J215"/>
  <c r="I431" l="1"/>
  <c r="J431"/>
  <c r="K431"/>
  <c r="L431"/>
  <c r="M431"/>
  <c r="N431"/>
  <c r="H431"/>
  <c r="I430"/>
  <c r="J430"/>
  <c r="K430"/>
  <c r="L430"/>
  <c r="M430"/>
  <c r="N430"/>
  <c r="H430"/>
  <c r="G437"/>
  <c r="G436"/>
  <c r="N435"/>
  <c r="M435"/>
  <c r="L435"/>
  <c r="K435"/>
  <c r="J435"/>
  <c r="I435"/>
  <c r="H435"/>
  <c r="G434"/>
  <c r="G433"/>
  <c r="N432"/>
  <c r="M432"/>
  <c r="L432"/>
  <c r="K432"/>
  <c r="J432"/>
  <c r="I432"/>
  <c r="H432"/>
  <c r="G432" l="1"/>
  <c r="G435"/>
  <c r="G426"/>
  <c r="G425"/>
  <c r="N424"/>
  <c r="M424"/>
  <c r="L424"/>
  <c r="K424"/>
  <c r="J424"/>
  <c r="I424"/>
  <c r="H424"/>
  <c r="G424"/>
  <c r="N423"/>
  <c r="M423"/>
  <c r="L423"/>
  <c r="K423"/>
  <c r="J423"/>
  <c r="I423"/>
  <c r="H423"/>
  <c r="N422"/>
  <c r="N421" s="1"/>
  <c r="M422"/>
  <c r="M421" s="1"/>
  <c r="L422"/>
  <c r="L421" s="1"/>
  <c r="K422"/>
  <c r="J422"/>
  <c r="I422"/>
  <c r="I421" s="1"/>
  <c r="H422"/>
  <c r="H421" s="1"/>
  <c r="K421"/>
  <c r="G423" l="1"/>
  <c r="G422"/>
  <c r="G421" s="1"/>
  <c r="J421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40"/>
  <c r="G139"/>
  <c r="N138"/>
  <c r="M138"/>
  <c r="L138"/>
  <c r="K138"/>
  <c r="J138"/>
  <c r="I138"/>
  <c r="H138"/>
  <c r="G137"/>
  <c r="G136"/>
  <c r="N135"/>
  <c r="M135"/>
  <c r="L135"/>
  <c r="K135"/>
  <c r="J135"/>
  <c r="I135"/>
  <c r="H135"/>
  <c r="G131"/>
  <c r="G130"/>
  <c r="Q129"/>
  <c r="N129"/>
  <c r="M129"/>
  <c r="L129"/>
  <c r="K129"/>
  <c r="J129"/>
  <c r="I129"/>
  <c r="H129"/>
  <c r="N128"/>
  <c r="M128"/>
  <c r="L128"/>
  <c r="K128"/>
  <c r="J128"/>
  <c r="I128"/>
  <c r="N127"/>
  <c r="M127"/>
  <c r="L127"/>
  <c r="K127"/>
  <c r="J127"/>
  <c r="I127"/>
  <c r="H127"/>
  <c r="H126" s="1"/>
  <c r="G147" l="1"/>
  <c r="L126"/>
  <c r="N126"/>
  <c r="K126"/>
  <c r="G153"/>
  <c r="G128"/>
  <c r="J126"/>
  <c r="G138"/>
  <c r="G135"/>
  <c r="M126"/>
  <c r="G127"/>
  <c r="G129"/>
  <c r="G150"/>
  <c r="G144"/>
  <c r="G141"/>
  <c r="I126"/>
  <c r="J404"/>
  <c r="G126" l="1"/>
  <c r="J416"/>
  <c r="J336"/>
  <c r="I333"/>
  <c r="J333"/>
  <c r="K333"/>
  <c r="L333"/>
  <c r="M333"/>
  <c r="N333"/>
  <c r="I294"/>
  <c r="J294"/>
  <c r="K294"/>
  <c r="L294"/>
  <c r="G116"/>
  <c r="G115"/>
  <c r="N114"/>
  <c r="M114"/>
  <c r="L114"/>
  <c r="K114"/>
  <c r="J114"/>
  <c r="I114"/>
  <c r="H114"/>
  <c r="I26"/>
  <c r="I164" s="1"/>
  <c r="J26"/>
  <c r="K26"/>
  <c r="L26"/>
  <c r="M26"/>
  <c r="N26"/>
  <c r="N164" s="1"/>
  <c r="H26"/>
  <c r="H164" s="1"/>
  <c r="I25"/>
  <c r="I163" s="1"/>
  <c r="J25"/>
  <c r="K25"/>
  <c r="L25"/>
  <c r="M25"/>
  <c r="N25"/>
  <c r="N163" s="1"/>
  <c r="H25"/>
  <c r="H163" s="1"/>
  <c r="G50"/>
  <c r="G49"/>
  <c r="N48"/>
  <c r="M48"/>
  <c r="L48"/>
  <c r="K48"/>
  <c r="J48"/>
  <c r="I48"/>
  <c r="H48"/>
  <c r="J164" l="1"/>
  <c r="J163"/>
  <c r="M164"/>
  <c r="L164"/>
  <c r="K164"/>
  <c r="M163"/>
  <c r="L163"/>
  <c r="K163"/>
  <c r="G48"/>
  <c r="G114"/>
  <c r="I397"/>
  <c r="J397"/>
  <c r="K397"/>
  <c r="L397"/>
  <c r="M397"/>
  <c r="N397"/>
  <c r="H397"/>
  <c r="I396"/>
  <c r="J396"/>
  <c r="K396"/>
  <c r="L396"/>
  <c r="M396"/>
  <c r="N396"/>
  <c r="H396"/>
  <c r="G415"/>
  <c r="G413" s="1"/>
  <c r="G414"/>
  <c r="N413"/>
  <c r="M413"/>
  <c r="L413"/>
  <c r="K413"/>
  <c r="J413"/>
  <c r="I413"/>
  <c r="H413"/>
  <c r="G412"/>
  <c r="G410" s="1"/>
  <c r="G411"/>
  <c r="N410"/>
  <c r="M410"/>
  <c r="L410"/>
  <c r="K410"/>
  <c r="J410"/>
  <c r="I410"/>
  <c r="H410"/>
  <c r="G409"/>
  <c r="G408"/>
  <c r="Q407"/>
  <c r="N407"/>
  <c r="M407"/>
  <c r="L407"/>
  <c r="K407"/>
  <c r="J407"/>
  <c r="I407"/>
  <c r="H407"/>
  <c r="G338"/>
  <c r="N336"/>
  <c r="M336"/>
  <c r="L336"/>
  <c r="K336"/>
  <c r="I336"/>
  <c r="H336"/>
  <c r="G335"/>
  <c r="H333"/>
  <c r="G332"/>
  <c r="G331"/>
  <c r="N330"/>
  <c r="M330"/>
  <c r="L330"/>
  <c r="K330"/>
  <c r="J330"/>
  <c r="I330"/>
  <c r="H330"/>
  <c r="G329"/>
  <c r="G328"/>
  <c r="N327"/>
  <c r="M327"/>
  <c r="L327"/>
  <c r="K327"/>
  <c r="J327"/>
  <c r="I327"/>
  <c r="H327"/>
  <c r="G326"/>
  <c r="G325"/>
  <c r="Q324"/>
  <c r="N324"/>
  <c r="M324"/>
  <c r="L324"/>
  <c r="K324"/>
  <c r="J324"/>
  <c r="I324"/>
  <c r="H324"/>
  <c r="G324" l="1"/>
  <c r="G330"/>
  <c r="G407"/>
  <c r="G327"/>
  <c r="J78"/>
  <c r="G113"/>
  <c r="G112"/>
  <c r="N111"/>
  <c r="M111"/>
  <c r="L111"/>
  <c r="K111"/>
  <c r="J111"/>
  <c r="I111"/>
  <c r="H111"/>
  <c r="G111" l="1"/>
  <c r="H204"/>
  <c r="H203"/>
  <c r="J204"/>
  <c r="K204"/>
  <c r="L204"/>
  <c r="M204"/>
  <c r="N204"/>
  <c r="I204"/>
  <c r="J203"/>
  <c r="K203"/>
  <c r="L203"/>
  <c r="M203"/>
  <c r="N203"/>
  <c r="I203"/>
  <c r="G210"/>
  <c r="G209"/>
  <c r="Q208"/>
  <c r="N208"/>
  <c r="M208"/>
  <c r="L208"/>
  <c r="K208"/>
  <c r="J208"/>
  <c r="I208"/>
  <c r="H208"/>
  <c r="G208" l="1"/>
  <c r="L243"/>
  <c r="M243"/>
  <c r="N243"/>
  <c r="L66" l="1"/>
  <c r="M66"/>
  <c r="N66"/>
  <c r="F11" i="2"/>
  <c r="F8"/>
  <c r="F5"/>
  <c r="F2"/>
  <c r="I252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23"/>
  <c r="G322"/>
  <c r="Q321"/>
  <c r="N321"/>
  <c r="M321"/>
  <c r="L321"/>
  <c r="K321"/>
  <c r="J321"/>
  <c r="I321"/>
  <c r="H321"/>
  <c r="H351"/>
  <c r="I351"/>
  <c r="J351"/>
  <c r="K351"/>
  <c r="L351"/>
  <c r="M351"/>
  <c r="N351"/>
  <c r="G352"/>
  <c r="G353"/>
  <c r="G321" l="1"/>
  <c r="G351"/>
  <c r="G320"/>
  <c r="G319"/>
  <c r="Q318"/>
  <c r="N318"/>
  <c r="M318"/>
  <c r="L318"/>
  <c r="K318"/>
  <c r="J318"/>
  <c r="I318"/>
  <c r="H318"/>
  <c r="G318" l="1"/>
  <c r="I315"/>
  <c r="J315"/>
  <c r="K315"/>
  <c r="L315"/>
  <c r="M315"/>
  <c r="N315"/>
  <c r="H315"/>
  <c r="G317"/>
  <c r="G316"/>
  <c r="G314"/>
  <c r="G313"/>
  <c r="Q312"/>
  <c r="N312"/>
  <c r="M312"/>
  <c r="L312"/>
  <c r="K312"/>
  <c r="J312"/>
  <c r="I312"/>
  <c r="H312"/>
  <c r="G312" l="1"/>
  <c r="G315"/>
  <c r="I282"/>
  <c r="J282"/>
  <c r="K282"/>
  <c r="L282"/>
  <c r="M282"/>
  <c r="N282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0"/>
  <c r="I249"/>
  <c r="J249"/>
  <c r="K249"/>
  <c r="I216" l="1"/>
  <c r="J216"/>
  <c r="K216"/>
  <c r="L216"/>
  <c r="M216"/>
  <c r="N216"/>
  <c r="I215"/>
  <c r="K215"/>
  <c r="L215"/>
  <c r="M215"/>
  <c r="N215"/>
  <c r="G122" l="1"/>
  <c r="G121"/>
  <c r="N120"/>
  <c r="M120"/>
  <c r="L120"/>
  <c r="K120"/>
  <c r="J120"/>
  <c r="I120"/>
  <c r="H120"/>
  <c r="L75"/>
  <c r="I36"/>
  <c r="J36"/>
  <c r="M30"/>
  <c r="N30"/>
  <c r="L30"/>
  <c r="G120" l="1"/>
  <c r="G257"/>
  <c r="G256"/>
  <c r="Q255"/>
  <c r="N255"/>
  <c r="M255"/>
  <c r="L255"/>
  <c r="K255"/>
  <c r="J255"/>
  <c r="I255"/>
  <c r="H255"/>
  <c r="G255" l="1"/>
  <c r="G98"/>
  <c r="G97"/>
  <c r="N96"/>
  <c r="M96"/>
  <c r="L96"/>
  <c r="K96"/>
  <c r="J96"/>
  <c r="I96"/>
  <c r="H96"/>
  <c r="G96" l="1"/>
  <c r="H249"/>
  <c r="H216"/>
  <c r="H215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14"/>
  <c r="H283"/>
  <c r="H282"/>
  <c r="G286"/>
  <c r="G285"/>
  <c r="N284"/>
  <c r="M284"/>
  <c r="L284"/>
  <c r="K284"/>
  <c r="J284"/>
  <c r="I284"/>
  <c r="H284"/>
  <c r="H252"/>
  <c r="G219"/>
  <c r="G218"/>
  <c r="N217"/>
  <c r="M217"/>
  <c r="L217"/>
  <c r="K217"/>
  <c r="J217"/>
  <c r="I217"/>
  <c r="H217"/>
  <c r="G284" l="1"/>
  <c r="G217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363"/>
  <c r="G87" l="1"/>
  <c r="G39"/>
  <c r="G311"/>
  <c r="G310"/>
  <c r="Q309"/>
  <c r="N309"/>
  <c r="M309"/>
  <c r="L309"/>
  <c r="K309"/>
  <c r="J309"/>
  <c r="I309"/>
  <c r="H309"/>
  <c r="G406"/>
  <c r="G405"/>
  <c r="N404"/>
  <c r="M404"/>
  <c r="L404"/>
  <c r="K404"/>
  <c r="I404"/>
  <c r="H404"/>
  <c r="G404" l="1"/>
  <c r="G309"/>
  <c r="G302"/>
  <c r="Q306"/>
  <c r="G308"/>
  <c r="G307"/>
  <c r="N306"/>
  <c r="M306"/>
  <c r="L306"/>
  <c r="K306"/>
  <c r="J306"/>
  <c r="I306"/>
  <c r="H306"/>
  <c r="G299"/>
  <c r="G298"/>
  <c r="N297"/>
  <c r="M297"/>
  <c r="L297"/>
  <c r="K297"/>
  <c r="J297"/>
  <c r="I297"/>
  <c r="H297"/>
  <c r="G296"/>
  <c r="G295"/>
  <c r="Q294"/>
  <c r="N294"/>
  <c r="M294"/>
  <c r="H294"/>
  <c r="N293"/>
  <c r="M293"/>
  <c r="L293"/>
  <c r="K293"/>
  <c r="J293"/>
  <c r="I293"/>
  <c r="H293"/>
  <c r="H292"/>
  <c r="G403"/>
  <c r="G402"/>
  <c r="N401"/>
  <c r="M401"/>
  <c r="L401"/>
  <c r="K401"/>
  <c r="J401"/>
  <c r="I401"/>
  <c r="H401"/>
  <c r="N370"/>
  <c r="M370"/>
  <c r="L370"/>
  <c r="K370"/>
  <c r="J370"/>
  <c r="I370"/>
  <c r="H370"/>
  <c r="G372"/>
  <c r="G371"/>
  <c r="H373"/>
  <c r="I373"/>
  <c r="J373"/>
  <c r="K373"/>
  <c r="L373"/>
  <c r="M373"/>
  <c r="N373"/>
  <c r="Q373"/>
  <c r="G374"/>
  <c r="G375"/>
  <c r="G401" l="1"/>
  <c r="K291"/>
  <c r="G292"/>
  <c r="J291"/>
  <c r="I291"/>
  <c r="N291"/>
  <c r="M291"/>
  <c r="G373"/>
  <c r="G294"/>
  <c r="G293"/>
  <c r="L291"/>
  <c r="H291"/>
  <c r="G297"/>
  <c r="G306"/>
  <c r="G370"/>
  <c r="G38"/>
  <c r="G37"/>
  <c r="N36"/>
  <c r="M36"/>
  <c r="L36"/>
  <c r="K36"/>
  <c r="H36"/>
  <c r="G36" l="1"/>
  <c r="G291"/>
  <c r="G381"/>
  <c r="G380"/>
  <c r="G378"/>
  <c r="G377"/>
  <c r="N379"/>
  <c r="M379"/>
  <c r="L379"/>
  <c r="K379"/>
  <c r="J379"/>
  <c r="I379"/>
  <c r="H379"/>
  <c r="N376"/>
  <c r="M376"/>
  <c r="L376"/>
  <c r="K376"/>
  <c r="J376"/>
  <c r="I376"/>
  <c r="H376"/>
  <c r="L367"/>
  <c r="G418"/>
  <c r="G417"/>
  <c r="N416"/>
  <c r="M416"/>
  <c r="L416"/>
  <c r="K416"/>
  <c r="I416"/>
  <c r="H416"/>
  <c r="G400"/>
  <c r="G399"/>
  <c r="N398"/>
  <c r="M398"/>
  <c r="L398"/>
  <c r="K398"/>
  <c r="J398"/>
  <c r="I398"/>
  <c r="H398"/>
  <c r="N395"/>
  <c r="J395"/>
  <c r="G393"/>
  <c r="G392"/>
  <c r="N391"/>
  <c r="M391"/>
  <c r="L391"/>
  <c r="K391"/>
  <c r="J391"/>
  <c r="I391"/>
  <c r="H391"/>
  <c r="G280"/>
  <c r="G279"/>
  <c r="N278"/>
  <c r="M278"/>
  <c r="L278"/>
  <c r="K278"/>
  <c r="J278"/>
  <c r="I278"/>
  <c r="H278"/>
  <c r="N277"/>
  <c r="M277"/>
  <c r="L277"/>
  <c r="K277"/>
  <c r="J277"/>
  <c r="I277"/>
  <c r="H277"/>
  <c r="N276"/>
  <c r="M276"/>
  <c r="L276"/>
  <c r="K276"/>
  <c r="K442" s="1"/>
  <c r="J276"/>
  <c r="I276"/>
  <c r="H276"/>
  <c r="H367" l="1"/>
  <c r="G391"/>
  <c r="G379"/>
  <c r="G376"/>
  <c r="J367"/>
  <c r="N367"/>
  <c r="G398"/>
  <c r="G369"/>
  <c r="H395"/>
  <c r="K367"/>
  <c r="K395"/>
  <c r="G397"/>
  <c r="L395"/>
  <c r="G416"/>
  <c r="M367"/>
  <c r="N275"/>
  <c r="K275"/>
  <c r="G368"/>
  <c r="G367" s="1"/>
  <c r="J275"/>
  <c r="I367"/>
  <c r="I395"/>
  <c r="M395"/>
  <c r="G396"/>
  <c r="G395" s="1"/>
  <c r="G276"/>
  <c r="L275"/>
  <c r="I275"/>
  <c r="M275"/>
  <c r="G277"/>
  <c r="H275"/>
  <c r="G278"/>
  <c r="G275" l="1"/>
  <c r="G305" l="1"/>
  <c r="G304"/>
  <c r="Q303"/>
  <c r="N303"/>
  <c r="M303"/>
  <c r="L303"/>
  <c r="K303"/>
  <c r="J303"/>
  <c r="I303"/>
  <c r="H303"/>
  <c r="H300" l="1"/>
  <c r="G303"/>
  <c r="H269"/>
  <c r="G266" l="1"/>
  <c r="G265"/>
  <c r="N264"/>
  <c r="M264"/>
  <c r="L264"/>
  <c r="K264"/>
  <c r="J264"/>
  <c r="I264"/>
  <c r="H264"/>
  <c r="N252"/>
  <c r="M252"/>
  <c r="L252"/>
  <c r="K252"/>
  <c r="J252"/>
  <c r="G254"/>
  <c r="G253"/>
  <c r="G251"/>
  <c r="G250"/>
  <c r="N249"/>
  <c r="M249"/>
  <c r="L249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49"/>
  <c r="G264"/>
  <c r="G252"/>
  <c r="G84"/>
  <c r="Q198" l="1"/>
  <c r="L180"/>
  <c r="I176"/>
  <c r="J176"/>
  <c r="J228" s="1"/>
  <c r="K176"/>
  <c r="L176"/>
  <c r="L228" s="1"/>
  <c r="M176"/>
  <c r="N176"/>
  <c r="N228" s="1"/>
  <c r="H176"/>
  <c r="I175"/>
  <c r="J175"/>
  <c r="K175"/>
  <c r="L175"/>
  <c r="M175"/>
  <c r="N175"/>
  <c r="H175"/>
  <c r="G197"/>
  <c r="G196"/>
  <c r="L195"/>
  <c r="L198"/>
  <c r="N195"/>
  <c r="M195"/>
  <c r="K195"/>
  <c r="J195"/>
  <c r="I195"/>
  <c r="H195"/>
  <c r="Q246"/>
  <c r="Q238"/>
  <c r="Q189"/>
  <c r="Q205"/>
  <c r="G213"/>
  <c r="G212"/>
  <c r="I211"/>
  <c r="J211"/>
  <c r="K211"/>
  <c r="L211"/>
  <c r="M211"/>
  <c r="N211"/>
  <c r="H211"/>
  <c r="H205"/>
  <c r="G207"/>
  <c r="G206"/>
  <c r="N205"/>
  <c r="M205"/>
  <c r="L205"/>
  <c r="K205"/>
  <c r="J205"/>
  <c r="I205"/>
  <c r="L227"/>
  <c r="Q244"/>
  <c r="L78"/>
  <c r="I442"/>
  <c r="J442"/>
  <c r="J300"/>
  <c r="K300"/>
  <c r="L300"/>
  <c r="M300"/>
  <c r="N300"/>
  <c r="I283"/>
  <c r="J283"/>
  <c r="K283"/>
  <c r="L283"/>
  <c r="M283"/>
  <c r="N283"/>
  <c r="I438"/>
  <c r="J438"/>
  <c r="K438"/>
  <c r="L438"/>
  <c r="M438"/>
  <c r="N438"/>
  <c r="H438"/>
  <c r="I363"/>
  <c r="J363"/>
  <c r="K363"/>
  <c r="L363"/>
  <c r="M363"/>
  <c r="N363"/>
  <c r="G365"/>
  <c r="I287"/>
  <c r="J287"/>
  <c r="K287"/>
  <c r="L287"/>
  <c r="M287"/>
  <c r="N287"/>
  <c r="M268"/>
  <c r="M269"/>
  <c r="N268"/>
  <c r="N269"/>
  <c r="I268"/>
  <c r="I269"/>
  <c r="J268"/>
  <c r="J269"/>
  <c r="K268"/>
  <c r="L268"/>
  <c r="L269"/>
  <c r="H268"/>
  <c r="L246"/>
  <c r="M246"/>
  <c r="L237"/>
  <c r="M237"/>
  <c r="N237"/>
  <c r="J240"/>
  <c r="K240"/>
  <c r="L240"/>
  <c r="M240"/>
  <c r="N240"/>
  <c r="L220"/>
  <c r="K192"/>
  <c r="L192"/>
  <c r="L189"/>
  <c r="K186"/>
  <c r="L186"/>
  <c r="M186"/>
  <c r="N186"/>
  <c r="N183"/>
  <c r="L183"/>
  <c r="L177"/>
  <c r="M177"/>
  <c r="N177"/>
  <c r="L159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83"/>
  <c r="M189"/>
  <c r="G83"/>
  <c r="G82"/>
  <c r="H33"/>
  <c r="I33"/>
  <c r="J33"/>
  <c r="K33"/>
  <c r="M33"/>
  <c r="N33"/>
  <c r="G34"/>
  <c r="N75"/>
  <c r="G440"/>
  <c r="G439"/>
  <c r="G364"/>
  <c r="G290"/>
  <c r="G301"/>
  <c r="H287"/>
  <c r="G288"/>
  <c r="G289"/>
  <c r="G247"/>
  <c r="G248"/>
  <c r="G244"/>
  <c r="G245"/>
  <c r="G241"/>
  <c r="G242"/>
  <c r="G238"/>
  <c r="G239"/>
  <c r="G221"/>
  <c r="G222"/>
  <c r="G200"/>
  <c r="G199"/>
  <c r="G194"/>
  <c r="G193"/>
  <c r="G191"/>
  <c r="G190"/>
  <c r="G188"/>
  <c r="G187"/>
  <c r="G185"/>
  <c r="G184"/>
  <c r="G182"/>
  <c r="G181"/>
  <c r="G179"/>
  <c r="G178"/>
  <c r="G161"/>
  <c r="G160"/>
  <c r="G134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0"/>
  <c r="N198"/>
  <c r="N192"/>
  <c r="N189"/>
  <c r="N180"/>
  <c r="N159"/>
  <c r="N78"/>
  <c r="N69"/>
  <c r="N27"/>
  <c r="M69"/>
  <c r="M78"/>
  <c r="K78"/>
  <c r="I78"/>
  <c r="H78"/>
  <c r="G77"/>
  <c r="G76"/>
  <c r="K75"/>
  <c r="I75"/>
  <c r="H75"/>
  <c r="K30"/>
  <c r="J30"/>
  <c r="I30"/>
  <c r="H30"/>
  <c r="M198"/>
  <c r="K198"/>
  <c r="J198"/>
  <c r="I198"/>
  <c r="H198"/>
  <c r="J72"/>
  <c r="H192"/>
  <c r="M192"/>
  <c r="J192"/>
  <c r="I192"/>
  <c r="I220"/>
  <c r="G70"/>
  <c r="K72"/>
  <c r="I72"/>
  <c r="H72"/>
  <c r="K69"/>
  <c r="J69"/>
  <c r="I69"/>
  <c r="H69"/>
  <c r="M220"/>
  <c r="K220"/>
  <c r="J220"/>
  <c r="H220"/>
  <c r="K189"/>
  <c r="J189"/>
  <c r="I189"/>
  <c r="H189"/>
  <c r="J186"/>
  <c r="I186"/>
  <c r="H186"/>
  <c r="K183"/>
  <c r="J183"/>
  <c r="I183"/>
  <c r="H183"/>
  <c r="M180"/>
  <c r="K180"/>
  <c r="J180"/>
  <c r="I180"/>
  <c r="H180"/>
  <c r="K177"/>
  <c r="J177"/>
  <c r="I177"/>
  <c r="H177"/>
  <c r="H237"/>
  <c r="I237"/>
  <c r="J237"/>
  <c r="K237"/>
  <c r="H240"/>
  <c r="I240"/>
  <c r="H243"/>
  <c r="I243"/>
  <c r="J243"/>
  <c r="K243"/>
  <c r="H246"/>
  <c r="I246"/>
  <c r="J246"/>
  <c r="K246"/>
  <c r="K66"/>
  <c r="J66"/>
  <c r="I66"/>
  <c r="H66"/>
  <c r="K63"/>
  <c r="J63"/>
  <c r="I63"/>
  <c r="H63"/>
  <c r="M159"/>
  <c r="K159"/>
  <c r="J159"/>
  <c r="I159"/>
  <c r="H159"/>
  <c r="K60"/>
  <c r="J60"/>
  <c r="I60"/>
  <c r="H60"/>
  <c r="M27"/>
  <c r="J27"/>
  <c r="K27"/>
  <c r="H27"/>
  <c r="I27"/>
  <c r="M441" l="1"/>
  <c r="K227"/>
  <c r="K281"/>
  <c r="J281"/>
  <c r="J446"/>
  <c r="M281"/>
  <c r="I281"/>
  <c r="N446"/>
  <c r="N281"/>
  <c r="L446"/>
  <c r="L281"/>
  <c r="I227"/>
  <c r="N227"/>
  <c r="M228"/>
  <c r="M446" s="1"/>
  <c r="M227"/>
  <c r="I228"/>
  <c r="J227"/>
  <c r="K228"/>
  <c r="I132"/>
  <c r="I162"/>
  <c r="H132"/>
  <c r="L132"/>
  <c r="J132"/>
  <c r="J162"/>
  <c r="K132"/>
  <c r="K162"/>
  <c r="N132"/>
  <c r="M132"/>
  <c r="M162"/>
  <c r="H441"/>
  <c r="G69"/>
  <c r="L174"/>
  <c r="G363"/>
  <c r="J357"/>
  <c r="G205"/>
  <c r="N24"/>
  <c r="G75"/>
  <c r="G27"/>
  <c r="J24"/>
  <c r="G26"/>
  <c r="L24"/>
  <c r="G211"/>
  <c r="G216"/>
  <c r="M429"/>
  <c r="I429"/>
  <c r="H24"/>
  <c r="G189"/>
  <c r="M24"/>
  <c r="H228"/>
  <c r="G60"/>
  <c r="G72"/>
  <c r="G159"/>
  <c r="G180"/>
  <c r="G192"/>
  <c r="G237"/>
  <c r="I214"/>
  <c r="N357"/>
  <c r="L357"/>
  <c r="I202"/>
  <c r="M202"/>
  <c r="J202"/>
  <c r="G175"/>
  <c r="G431"/>
  <c r="G78"/>
  <c r="G177"/>
  <c r="G183"/>
  <c r="G198"/>
  <c r="G220"/>
  <c r="G240"/>
  <c r="G438"/>
  <c r="K357"/>
  <c r="K202"/>
  <c r="G358"/>
  <c r="G33"/>
  <c r="G133"/>
  <c r="G132" s="1"/>
  <c r="G30"/>
  <c r="G63"/>
  <c r="G186"/>
  <c r="G243"/>
  <c r="K214"/>
  <c r="M357"/>
  <c r="N202"/>
  <c r="G195"/>
  <c r="H281"/>
  <c r="G246"/>
  <c r="G81"/>
  <c r="G51"/>
  <c r="G215"/>
  <c r="J214"/>
  <c r="H202"/>
  <c r="L202"/>
  <c r="G204"/>
  <c r="G176"/>
  <c r="G359"/>
  <c r="G287"/>
  <c r="G282"/>
  <c r="H267"/>
  <c r="M267"/>
  <c r="I267"/>
  <c r="M234"/>
  <c r="K234"/>
  <c r="G236"/>
  <c r="N234"/>
  <c r="L234"/>
  <c r="J267"/>
  <c r="H234"/>
  <c r="J234"/>
  <c r="G235"/>
  <c r="G59"/>
  <c r="G57" s="1"/>
  <c r="H57"/>
  <c r="I57"/>
  <c r="N57"/>
  <c r="I24"/>
  <c r="N429"/>
  <c r="L429"/>
  <c r="J429"/>
  <c r="G430"/>
  <c r="G429" s="1"/>
  <c r="H429"/>
  <c r="K429"/>
  <c r="N174"/>
  <c r="J174"/>
  <c r="H174"/>
  <c r="H227"/>
  <c r="I174"/>
  <c r="K174"/>
  <c r="N214"/>
  <c r="M214"/>
  <c r="L214"/>
  <c r="G203"/>
  <c r="G268"/>
  <c r="L267"/>
  <c r="N267"/>
  <c r="M174"/>
  <c r="I234"/>
  <c r="K24"/>
  <c r="K269"/>
  <c r="G269" s="1"/>
  <c r="I300"/>
  <c r="G300" s="1"/>
  <c r="I357"/>
  <c r="G25"/>
  <c r="G283"/>
  <c r="G267" l="1"/>
  <c r="I446"/>
  <c r="I445"/>
  <c r="K446"/>
  <c r="I226"/>
  <c r="H446"/>
  <c r="M226"/>
  <c r="L226"/>
  <c r="G24"/>
  <c r="G214"/>
  <c r="K226"/>
  <c r="G174"/>
  <c r="H226"/>
  <c r="J226"/>
  <c r="I441"/>
  <c r="G228"/>
  <c r="G202"/>
  <c r="N162"/>
  <c r="G357"/>
  <c r="G281"/>
  <c r="K267"/>
  <c r="G234"/>
  <c r="H162"/>
  <c r="G163"/>
  <c r="M445"/>
  <c r="K441"/>
  <c r="N226"/>
  <c r="K445"/>
  <c r="L162"/>
  <c r="G442"/>
  <c r="H445"/>
  <c r="L445"/>
  <c r="L441"/>
  <c r="N441"/>
  <c r="N445"/>
  <c r="G227"/>
  <c r="J441"/>
  <c r="J445"/>
  <c r="G443"/>
  <c r="G164"/>
  <c r="I444" l="1"/>
  <c r="H444"/>
  <c r="K444"/>
  <c r="J444"/>
  <c r="G226"/>
  <c r="L444"/>
  <c r="N444"/>
  <c r="M444"/>
  <c r="G162"/>
  <c r="G445"/>
  <c r="G441"/>
  <c r="G446"/>
  <c r="G444" l="1"/>
</calcChain>
</file>

<file path=xl/sharedStrings.xml><?xml version="1.0" encoding="utf-8"?>
<sst xmlns="http://schemas.openxmlformats.org/spreadsheetml/2006/main" count="1640" uniqueCount="264">
  <si>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</si>
  <si>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</si>
  <si>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</si>
  <si>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</si>
  <si>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</si>
  <si>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</si>
  <si>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</si>
  <si>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</si>
  <si>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</si>
  <si>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</si>
  <si>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</si>
  <si>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</si>
  <si>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</si>
  <si>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</si>
  <si>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</si>
  <si>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</si>
  <si>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</si>
  <si>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</si>
  <si>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</si>
  <si>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</si>
  <si>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</si>
  <si>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</si>
  <si>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</si>
  <si>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</si>
  <si>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</si>
  <si>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</si>
  <si>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</si>
  <si>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</si>
  <si>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</si>
  <si>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</si>
  <si>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</si>
  <si>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</si>
  <si>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</si>
  <si>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</si>
  <si>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</si>
  <si>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</si>
  <si>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</si>
  <si>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</si>
  <si>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</si>
  <si>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</si>
  <si>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</si>
  <si>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</si>
  <si>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</si>
  <si>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</si>
  <si>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</si>
  <si>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</si>
  <si>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</si>
  <si>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</si>
  <si>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</si>
  <si>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</si>
  <si>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</si>
  <si>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</si>
  <si>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</si>
  <si>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</si>
  <si>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</si>
  <si>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</si>
  <si>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</si>
  <si>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</si>
  <si>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</si>
  <si>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</si>
  <si>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</si>
  <si>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</si>
  <si>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</si>
  <si>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</si>
  <si>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</si>
  <si>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</si>
  <si>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</si>
  <si>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</si>
  <si>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</si>
  <si>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</si>
  <si>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</si>
  <si>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</si>
  <si>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</si>
  <si>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</si>
  <si>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</si>
  <si>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</si>
  <si>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</si>
  <si>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</si>
  <si>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</si>
  <si>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</si>
  <si>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</si>
  <si>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</si>
  <si>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</si>
  <si>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</si>
  <si>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</si>
  <si>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</si>
  <si>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</si>
  <si>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</si>
  <si>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</si>
  <si>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</si>
  <si>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</si>
  <si>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</si>
  <si>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</si>
  <si>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</si>
  <si>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</si>
  <si>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</si>
  <si>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</si>
  <si>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</si>
  <si>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</si>
  <si>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</si>
  <si>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</si>
  <si>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</si>
  <si>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</si>
  <si>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</si>
  <si>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</si>
  <si>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</si>
  <si>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</si>
  <si>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</si>
  <si>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</si>
  <si>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</si>
  <si>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</si>
  <si>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</si>
  <si>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</si>
  <si>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</si>
  <si>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</si>
  <si>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</si>
  <si>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</si>
  <si>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</si>
  <si>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</si>
  <si>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</si>
  <si>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</si>
  <si>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</si>
  <si>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</si>
  <si>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</si>
  <si>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</si>
  <si>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</si>
  <si>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</si>
  <si>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</si>
  <si>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</si>
  <si>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</si>
  <si>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</si>
  <si>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</si>
  <si>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</si>
  <si>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</si>
  <si>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</si>
  <si>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</si>
  <si>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</si>
  <si>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</si>
  <si>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</si>
  <si>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</si>
  <si>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</si>
  <si>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</si>
  <si>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</si>
  <si>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</si>
  <si>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</si>
  <si>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</si>
  <si>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</si>
  <si>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</si>
  <si>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</si>
  <si>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</si>
  <si>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</si>
  <si>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</si>
  <si>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</si>
  <si>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</si>
  <si>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</si>
  <si>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</si>
  <si>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</si>
  <si>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</si>
  <si>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</si>
  <si>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</si>
  <si>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</si>
  <si>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</si>
  <si>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</si>
  <si>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</si>
  <si>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</si>
  <si>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</si>
  <si>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</si>
  <si>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</si>
  <si>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</si>
  <si>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</si>
  <si>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</si>
  <si>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</si>
  <si>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</si>
  <si>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</si>
  <si>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</si>
  <si>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</si>
  <si>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</si>
  <si>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</si>
  <si>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</si>
  <si>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</si>
  <si>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</si>
  <si>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</si>
  <si>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</si>
  <si>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</si>
  <si>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</si>
  <si>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</si>
  <si>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</si>
  <si>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</si>
  <si>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</si>
  <si>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</si>
  <si>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</si>
  <si>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</si>
  <si>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</si>
  <si>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</si>
  <si>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</si>
  <si>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</si>
  <si>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</si>
  <si>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</si>
  <si>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</si>
  <si>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</si>
  <si>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</si>
  <si>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</si>
  <si>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</si>
  <si>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</si>
  <si>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</si>
  <si>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</si>
  <si>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</si>
  <si>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</si>
  <si>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</si>
  <si>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</si>
  <si>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</si>
  <si>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</si>
  <si>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</si>
  <si>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</si>
  <si>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</si>
  <si>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</si>
  <si>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</si>
  <si>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</si>
  <si>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</si>
  <si>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</si>
  <si>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</si>
  <si>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</si>
  <si>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</si>
  <si>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</si>
  <si>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Мероприятие 5: Организация сбора, транспортирования и захоронение твердых коммунальных отходов, а также ликвидацию объектов размещения твердых коммунальных отходов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</si>
  <si>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</si>
  <si>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</si>
  <si>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</si>
  <si>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</si>
  <si>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</si>
  <si>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</si>
  <si>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</si>
  <si>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</si>
  <si>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</si>
  <si>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</si>
  <si>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</si>
  <si>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</si>
  <si>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</si>
  <si>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</si>
  <si>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</si>
  <si>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</si>
  <si>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</si>
  <si>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</si>
  <si>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</si>
  <si>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</si>
  <si>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</si>
  <si>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</si>
  <si>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</si>
  <si>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</si>
  <si>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</si>
  <si>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</si>
  <si>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</si>
  <si>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</si>
  <si>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</si>
  <si>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</si>
  <si>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</si>
  <si>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</si>
  <si>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</si>
  <si>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</si>
  <si>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</si>
  <si>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</si>
  <si>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</si>
  <si>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17: Приобретение и установыка резервного источника электроснабжения на котельную № 12 расположенную по адресу: Омская область, Называевский р-н, с Мангут, ул. Железнодорожная 1-я, д. 16А</t>
  </si>
  <si>
    <t xml:space="preserve">района от 28.03.2023  № 176 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</si>
</sst>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04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446"/>
  <sheetViews>
    <sheetView tabSelected="1" view="pageBreakPreview" zoomScale="56" zoomScaleNormal="70" zoomScaleSheetLayoutView="56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G17" sqref="G17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313" t="s">
        <v>111</v>
      </c>
      <c r="S2" s="313"/>
      <c r="T2" s="313"/>
      <c r="U2" s="313"/>
      <c r="V2" s="313"/>
      <c r="W2" s="313"/>
      <c r="X2" s="313"/>
    </row>
    <row r="3" spans="1:25" ht="18.75">
      <c r="R3" s="313" t="s">
        <v>112</v>
      </c>
      <c r="S3" s="313"/>
      <c r="T3" s="313"/>
      <c r="U3" s="313"/>
      <c r="V3" s="313"/>
      <c r="W3" s="313"/>
      <c r="X3" s="313"/>
    </row>
    <row r="4" spans="1:25" ht="18.75" customHeight="1">
      <c r="R4" s="313" t="s">
        <v>263</v>
      </c>
      <c r="S4" s="314"/>
      <c r="T4" s="314"/>
      <c r="U4" s="314"/>
      <c r="V4" s="314"/>
      <c r="W4" s="314"/>
      <c r="X4" s="314"/>
    </row>
    <row r="5" spans="1:25" ht="18.75">
      <c r="R5" s="313" t="s">
        <v>97</v>
      </c>
      <c r="S5" s="313"/>
      <c r="T5" s="313"/>
      <c r="U5" s="313"/>
      <c r="V5" s="313"/>
      <c r="W5" s="313"/>
      <c r="X5" s="313"/>
    </row>
    <row r="6" spans="1:25" ht="18.75">
      <c r="R6" s="313" t="s">
        <v>98</v>
      </c>
      <c r="S6" s="313"/>
      <c r="T6" s="313"/>
      <c r="U6" s="313"/>
      <c r="V6" s="313"/>
      <c r="W6" s="313"/>
      <c r="X6" s="313"/>
      <c r="Y6" s="313"/>
    </row>
    <row r="7" spans="1:25" ht="18.75">
      <c r="R7" s="313" t="s">
        <v>99</v>
      </c>
      <c r="S7" s="313"/>
      <c r="T7" s="313"/>
      <c r="U7" s="313"/>
      <c r="V7" s="313"/>
      <c r="W7" s="313"/>
      <c r="X7" s="313"/>
    </row>
    <row r="9" spans="1:25" ht="18.75">
      <c r="A9" s="308" t="s">
        <v>100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</row>
    <row r="10" spans="1:25" ht="18.75">
      <c r="A10" s="308" t="s">
        <v>101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</row>
    <row r="13" spans="1:25">
      <c r="A13" s="265" t="s">
        <v>37</v>
      </c>
      <c r="B13" s="265" t="s">
        <v>22</v>
      </c>
      <c r="C13" s="265" t="s">
        <v>23</v>
      </c>
      <c r="D13" s="265"/>
      <c r="E13" s="266" t="s">
        <v>38</v>
      </c>
      <c r="F13" s="265" t="s">
        <v>24</v>
      </c>
      <c r="G13" s="265"/>
      <c r="H13" s="265"/>
      <c r="I13" s="265"/>
      <c r="J13" s="265"/>
      <c r="K13" s="265"/>
      <c r="L13" s="265"/>
      <c r="M13" s="265"/>
      <c r="N13" s="265"/>
      <c r="O13" s="265" t="s">
        <v>40</v>
      </c>
      <c r="P13" s="265"/>
      <c r="Q13" s="265"/>
      <c r="R13" s="265"/>
      <c r="S13" s="265"/>
      <c r="T13" s="265"/>
      <c r="U13" s="265"/>
      <c r="V13" s="265"/>
      <c r="W13" s="265"/>
      <c r="X13" s="265"/>
      <c r="Y13" s="2"/>
    </row>
    <row r="14" spans="1:25">
      <c r="A14" s="265"/>
      <c r="B14" s="265"/>
      <c r="C14" s="265"/>
      <c r="D14" s="265"/>
      <c r="E14" s="267"/>
      <c r="F14" s="265" t="s">
        <v>25</v>
      </c>
      <c r="G14" s="265" t="s">
        <v>26</v>
      </c>
      <c r="H14" s="265"/>
      <c r="I14" s="265"/>
      <c r="J14" s="265"/>
      <c r="K14" s="265"/>
      <c r="L14" s="265"/>
      <c r="M14" s="265"/>
      <c r="N14" s="265"/>
      <c r="O14" s="265" t="s">
        <v>27</v>
      </c>
      <c r="P14" s="265" t="s">
        <v>28</v>
      </c>
      <c r="Q14" s="265" t="s">
        <v>29</v>
      </c>
      <c r="R14" s="265"/>
      <c r="S14" s="265"/>
      <c r="T14" s="265"/>
      <c r="U14" s="265"/>
      <c r="V14" s="265"/>
      <c r="W14" s="265"/>
      <c r="X14" s="265"/>
      <c r="Y14" s="2"/>
    </row>
    <row r="15" spans="1:25" ht="34.5" customHeight="1">
      <c r="A15" s="265"/>
      <c r="B15" s="265"/>
      <c r="C15" s="266" t="s">
        <v>30</v>
      </c>
      <c r="D15" s="266" t="s">
        <v>31</v>
      </c>
      <c r="E15" s="267"/>
      <c r="F15" s="265"/>
      <c r="G15" s="265" t="s">
        <v>32</v>
      </c>
      <c r="H15" s="265" t="s">
        <v>39</v>
      </c>
      <c r="I15" s="265"/>
      <c r="J15" s="265"/>
      <c r="K15" s="265"/>
      <c r="L15" s="265"/>
      <c r="M15" s="265"/>
      <c r="N15" s="265"/>
      <c r="O15" s="265"/>
      <c r="P15" s="265"/>
      <c r="Q15" s="265" t="s">
        <v>34</v>
      </c>
      <c r="R15" s="265" t="s">
        <v>33</v>
      </c>
      <c r="S15" s="265"/>
      <c r="T15" s="265"/>
      <c r="U15" s="265"/>
      <c r="V15" s="265"/>
      <c r="W15" s="265"/>
      <c r="X15" s="265"/>
      <c r="Y15" s="2"/>
    </row>
    <row r="16" spans="1:25" ht="46.5" customHeight="1">
      <c r="A16" s="265"/>
      <c r="B16" s="265"/>
      <c r="C16" s="268"/>
      <c r="D16" s="268"/>
      <c r="E16" s="268"/>
      <c r="F16" s="265"/>
      <c r="G16" s="265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65"/>
      <c r="P16" s="265"/>
      <c r="Q16" s="265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269" t="s">
        <v>65</v>
      </c>
      <c r="B18" s="269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269" t="s">
        <v>72</v>
      </c>
      <c r="B19" s="269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269" t="s">
        <v>74</v>
      </c>
      <c r="B20" s="269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273"/>
      <c r="B21" s="273" t="s">
        <v>73</v>
      </c>
      <c r="C21" s="270">
        <v>2020</v>
      </c>
      <c r="D21" s="270">
        <v>2026</v>
      </c>
      <c r="E21" s="270" t="s">
        <v>35</v>
      </c>
      <c r="F21" s="270" t="s">
        <v>35</v>
      </c>
      <c r="G21" s="276" t="s">
        <v>35</v>
      </c>
      <c r="H21" s="276" t="s">
        <v>35</v>
      </c>
      <c r="I21" s="276" t="s">
        <v>35</v>
      </c>
      <c r="J21" s="276" t="s">
        <v>35</v>
      </c>
      <c r="K21" s="276" t="s">
        <v>35</v>
      </c>
      <c r="L21" s="276" t="s">
        <v>16</v>
      </c>
      <c r="M21" s="276" t="s">
        <v>35</v>
      </c>
      <c r="N21" s="276" t="s">
        <v>35</v>
      </c>
      <c r="O21" s="266" t="s">
        <v>35</v>
      </c>
      <c r="P21" s="266" t="s">
        <v>35</v>
      </c>
      <c r="Q21" s="266" t="s">
        <v>35</v>
      </c>
      <c r="R21" s="266" t="s">
        <v>35</v>
      </c>
      <c r="S21" s="266" t="s">
        <v>35</v>
      </c>
      <c r="T21" s="266" t="s">
        <v>35</v>
      </c>
      <c r="U21" s="266" t="s">
        <v>35</v>
      </c>
      <c r="V21" s="266" t="s">
        <v>35</v>
      </c>
      <c r="W21" s="266" t="s">
        <v>35</v>
      </c>
      <c r="X21" s="266" t="s">
        <v>35</v>
      </c>
      <c r="Y21" s="2"/>
    </row>
    <row r="22" spans="1:25">
      <c r="A22" s="274"/>
      <c r="B22" s="274"/>
      <c r="C22" s="271"/>
      <c r="D22" s="271"/>
      <c r="E22" s="271"/>
      <c r="F22" s="271"/>
      <c r="G22" s="309"/>
      <c r="H22" s="309"/>
      <c r="I22" s="309"/>
      <c r="J22" s="309"/>
      <c r="K22" s="309"/>
      <c r="L22" s="309"/>
      <c r="M22" s="309"/>
      <c r="N22" s="309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"/>
    </row>
    <row r="23" spans="1:25">
      <c r="A23" s="274"/>
      <c r="B23" s="274"/>
      <c r="C23" s="271"/>
      <c r="D23" s="271"/>
      <c r="E23" s="272"/>
      <c r="F23" s="272"/>
      <c r="G23" s="310"/>
      <c r="H23" s="310"/>
      <c r="I23" s="310"/>
      <c r="J23" s="310"/>
      <c r="K23" s="310"/>
      <c r="L23" s="310"/>
      <c r="M23" s="310"/>
      <c r="N23" s="310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"/>
    </row>
    <row r="24" spans="1:25" ht="15.75" customHeight="1">
      <c r="A24" s="269"/>
      <c r="B24" s="269" t="s">
        <v>46</v>
      </c>
      <c r="C24" s="264">
        <v>2020</v>
      </c>
      <c r="D24" s="264">
        <v>2026</v>
      </c>
      <c r="E24" s="273" t="s">
        <v>47</v>
      </c>
      <c r="F24" s="23" t="s">
        <v>36</v>
      </c>
      <c r="G24" s="149">
        <f>G25+G26</f>
        <v>383467596.75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48225608.850000001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65" t="s">
        <v>35</v>
      </c>
      <c r="P24" s="265" t="s">
        <v>35</v>
      </c>
      <c r="Q24" s="265" t="s">
        <v>35</v>
      </c>
      <c r="R24" s="265" t="s">
        <v>35</v>
      </c>
      <c r="S24" s="265" t="s">
        <v>35</v>
      </c>
      <c r="T24" s="265" t="s">
        <v>35</v>
      </c>
      <c r="U24" s="265" t="s">
        <v>35</v>
      </c>
      <c r="V24" s="265" t="s">
        <v>35</v>
      </c>
      <c r="W24" s="265" t="s">
        <v>35</v>
      </c>
      <c r="X24" s="265" t="s">
        <v>35</v>
      </c>
      <c r="Y24" s="2"/>
    </row>
    <row r="25" spans="1:25" ht="63" customHeight="1">
      <c r="A25" s="269"/>
      <c r="B25" s="269"/>
      <c r="C25" s="264"/>
      <c r="D25" s="264"/>
      <c r="E25" s="274"/>
      <c r="F25" s="23" t="s">
        <v>41</v>
      </c>
      <c r="G25" s="149">
        <f>SUM(H25:N25)</f>
        <v>155631503.41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12703971.85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"/>
    </row>
    <row r="26" spans="1:25" ht="47.25">
      <c r="A26" s="269"/>
      <c r="B26" s="269"/>
      <c r="C26" s="264"/>
      <c r="D26" s="264"/>
      <c r="E26" s="274"/>
      <c r="F26" s="23" t="s">
        <v>42</v>
      </c>
      <c r="G26" s="149">
        <f>SUM(H26:N26)</f>
        <v>227836093.34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35521637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"/>
    </row>
    <row r="27" spans="1:25" ht="15.75" customHeight="1">
      <c r="A27" s="269"/>
      <c r="B27" s="269" t="s">
        <v>1</v>
      </c>
      <c r="C27" s="264">
        <v>2020</v>
      </c>
      <c r="D27" s="264">
        <v>2026</v>
      </c>
      <c r="E27" s="273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65" t="s">
        <v>67</v>
      </c>
      <c r="P27" s="265" t="s">
        <v>68</v>
      </c>
      <c r="Q27" s="265"/>
      <c r="R27" s="265">
        <v>100</v>
      </c>
      <c r="S27" s="265">
        <v>100</v>
      </c>
      <c r="T27" s="265">
        <v>100</v>
      </c>
      <c r="U27" s="265">
        <v>100</v>
      </c>
      <c r="V27" s="265">
        <v>100</v>
      </c>
      <c r="W27" s="265">
        <v>100</v>
      </c>
      <c r="X27" s="265">
        <v>100</v>
      </c>
      <c r="Y27" s="2"/>
    </row>
    <row r="28" spans="1:25" ht="63" customHeight="1">
      <c r="A28" s="269"/>
      <c r="B28" s="269"/>
      <c r="C28" s="264"/>
      <c r="D28" s="264"/>
      <c r="E28" s="274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"/>
    </row>
    <row r="29" spans="1:25" ht="48.75" customHeight="1">
      <c r="A29" s="269"/>
      <c r="B29" s="269"/>
      <c r="C29" s="264"/>
      <c r="D29" s="264"/>
      <c r="E29" s="274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"/>
    </row>
    <row r="30" spans="1:25" ht="21.75" customHeight="1">
      <c r="A30" s="269"/>
      <c r="B30" s="269" t="s">
        <v>2</v>
      </c>
      <c r="C30" s="264">
        <v>2020</v>
      </c>
      <c r="D30" s="264">
        <v>2026</v>
      </c>
      <c r="E30" s="273" t="s">
        <v>47</v>
      </c>
      <c r="F30" s="23" t="s">
        <v>36</v>
      </c>
      <c r="G30" s="149">
        <f t="shared" ref="G30:N30" si="4">G31+G32</f>
        <v>72350348.310000002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10703971.85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65" t="s">
        <v>81</v>
      </c>
      <c r="P30" s="265" t="s">
        <v>68</v>
      </c>
      <c r="Q30" s="265"/>
      <c r="R30" s="265">
        <v>100</v>
      </c>
      <c r="S30" s="265">
        <v>100</v>
      </c>
      <c r="T30" s="265">
        <v>100</v>
      </c>
      <c r="U30" s="265">
        <v>100</v>
      </c>
      <c r="V30" s="265">
        <v>100</v>
      </c>
      <c r="W30" s="265">
        <v>100</v>
      </c>
      <c r="X30" s="265">
        <v>100</v>
      </c>
      <c r="Y30" s="2"/>
    </row>
    <row r="31" spans="1:25" ht="67.5" customHeight="1">
      <c r="A31" s="269"/>
      <c r="B31" s="269"/>
      <c r="C31" s="264"/>
      <c r="D31" s="264"/>
      <c r="E31" s="274"/>
      <c r="F31" s="23" t="s">
        <v>41</v>
      </c>
      <c r="G31" s="149">
        <f>SUM(H31:N31)</f>
        <v>72350348.310000002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10703971.85</v>
      </c>
      <c r="L31" s="149">
        <v>13155847.380000001</v>
      </c>
      <c r="M31" s="149">
        <v>14057864.630000001</v>
      </c>
      <c r="N31" s="149">
        <v>10538290.029999999</v>
      </c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"/>
    </row>
    <row r="32" spans="1:25" ht="47.25">
      <c r="A32" s="269"/>
      <c r="B32" s="269"/>
      <c r="C32" s="264"/>
      <c r="D32" s="264"/>
      <c r="E32" s="274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"/>
    </row>
    <row r="33" spans="1:25" ht="15.75" customHeight="1">
      <c r="A33" s="269"/>
      <c r="B33" s="269" t="s">
        <v>210</v>
      </c>
      <c r="C33" s="264">
        <v>2020</v>
      </c>
      <c r="D33" s="264">
        <v>2026</v>
      </c>
      <c r="E33" s="273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65" t="s">
        <v>128</v>
      </c>
      <c r="P33" s="265" t="s">
        <v>68</v>
      </c>
      <c r="Q33" s="265"/>
      <c r="R33" s="265">
        <v>100</v>
      </c>
      <c r="S33" s="265">
        <v>100</v>
      </c>
      <c r="T33" s="265">
        <v>100</v>
      </c>
      <c r="U33" s="265">
        <v>100</v>
      </c>
      <c r="V33" s="265">
        <v>100</v>
      </c>
      <c r="W33" s="265">
        <v>100</v>
      </c>
      <c r="X33" s="265">
        <v>100</v>
      </c>
      <c r="Y33" s="2"/>
    </row>
    <row r="34" spans="1:25" ht="63" customHeight="1">
      <c r="A34" s="269"/>
      <c r="B34" s="269"/>
      <c r="C34" s="264"/>
      <c r="D34" s="264"/>
      <c r="E34" s="274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"/>
    </row>
    <row r="35" spans="1:25" ht="63.6" customHeight="1">
      <c r="A35" s="269"/>
      <c r="B35" s="269"/>
      <c r="C35" s="264"/>
      <c r="D35" s="264"/>
      <c r="E35" s="275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65"/>
      <c r="P35" s="265"/>
      <c r="Q35" s="265"/>
      <c r="R35" s="265"/>
      <c r="S35" s="265"/>
      <c r="T35" s="265"/>
      <c r="U35" s="265"/>
      <c r="V35" s="265"/>
      <c r="W35" s="265"/>
      <c r="X35" s="265"/>
      <c r="Y35" s="2"/>
    </row>
    <row r="36" spans="1:25" s="65" customFormat="1" ht="31.5">
      <c r="A36" s="61"/>
      <c r="B36" s="273" t="s">
        <v>3</v>
      </c>
      <c r="C36" s="270">
        <v>2020</v>
      </c>
      <c r="D36" s="270">
        <v>2026</v>
      </c>
      <c r="E36" s="273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65" t="s">
        <v>129</v>
      </c>
      <c r="P36" s="265" t="s">
        <v>68</v>
      </c>
      <c r="Q36" s="266"/>
      <c r="R36" s="266">
        <v>100</v>
      </c>
      <c r="S36" s="266">
        <v>100</v>
      </c>
      <c r="T36" s="266">
        <v>100</v>
      </c>
      <c r="U36" s="266">
        <v>100</v>
      </c>
      <c r="V36" s="266">
        <v>100</v>
      </c>
      <c r="W36" s="266">
        <v>100</v>
      </c>
      <c r="X36" s="266">
        <v>100</v>
      </c>
      <c r="Y36" s="2"/>
    </row>
    <row r="37" spans="1:25" s="65" customFormat="1" ht="63">
      <c r="A37" s="61"/>
      <c r="B37" s="274"/>
      <c r="C37" s="271"/>
      <c r="D37" s="271"/>
      <c r="E37" s="274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65"/>
      <c r="P37" s="265"/>
      <c r="Q37" s="267"/>
      <c r="R37" s="267"/>
      <c r="S37" s="267"/>
      <c r="T37" s="267"/>
      <c r="U37" s="267"/>
      <c r="V37" s="267"/>
      <c r="W37" s="267"/>
      <c r="X37" s="267"/>
      <c r="Y37" s="2"/>
    </row>
    <row r="38" spans="1:25" s="65" customFormat="1" ht="47.25">
      <c r="A38" s="61"/>
      <c r="B38" s="275"/>
      <c r="C38" s="272"/>
      <c r="D38" s="272"/>
      <c r="E38" s="275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65"/>
      <c r="P38" s="265"/>
      <c r="Q38" s="268"/>
      <c r="R38" s="268"/>
      <c r="S38" s="268"/>
      <c r="T38" s="268"/>
      <c r="U38" s="268"/>
      <c r="V38" s="268"/>
      <c r="W38" s="268"/>
      <c r="X38" s="268"/>
      <c r="Y38" s="2"/>
    </row>
    <row r="39" spans="1:25" s="90" customFormat="1" ht="31.5">
      <c r="A39" s="270"/>
      <c r="B39" s="273" t="s">
        <v>168</v>
      </c>
      <c r="C39" s="270">
        <v>2020</v>
      </c>
      <c r="D39" s="270">
        <v>2026</v>
      </c>
      <c r="E39" s="273" t="s">
        <v>47</v>
      </c>
      <c r="F39" s="86" t="s">
        <v>36</v>
      </c>
      <c r="G39" s="148">
        <f t="shared" ref="G39:G50" si="8">H39+I39+J39+K39+L39+M39</f>
        <v>14608578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100000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65" t="s">
        <v>169</v>
      </c>
      <c r="P39" s="265" t="s">
        <v>68</v>
      </c>
      <c r="Q39" s="266"/>
      <c r="R39" s="266">
        <v>100</v>
      </c>
      <c r="S39" s="266">
        <v>100</v>
      </c>
      <c r="T39" s="266">
        <v>100</v>
      </c>
      <c r="U39" s="266"/>
      <c r="V39" s="266"/>
      <c r="W39" s="266"/>
      <c r="X39" s="266"/>
      <c r="Y39" s="2"/>
    </row>
    <row r="40" spans="1:25" s="90" customFormat="1" ht="63">
      <c r="A40" s="271"/>
      <c r="B40" s="274"/>
      <c r="C40" s="271"/>
      <c r="D40" s="271"/>
      <c r="E40" s="274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65"/>
      <c r="P40" s="265"/>
      <c r="Q40" s="267"/>
      <c r="R40" s="267"/>
      <c r="S40" s="267"/>
      <c r="T40" s="267"/>
      <c r="U40" s="267"/>
      <c r="V40" s="267"/>
      <c r="W40" s="267"/>
      <c r="X40" s="267"/>
      <c r="Y40" s="2"/>
    </row>
    <row r="41" spans="1:25" s="90" customFormat="1" ht="47.25">
      <c r="A41" s="272"/>
      <c r="B41" s="275"/>
      <c r="C41" s="272"/>
      <c r="D41" s="272"/>
      <c r="E41" s="275"/>
      <c r="F41" s="86" t="s">
        <v>42</v>
      </c>
      <c r="G41" s="148">
        <f t="shared" si="8"/>
        <v>14608578</v>
      </c>
      <c r="H41" s="151">
        <v>1148578</v>
      </c>
      <c r="I41" s="150">
        <v>70000</v>
      </c>
      <c r="J41" s="150">
        <v>13290000</v>
      </c>
      <c r="K41" s="150">
        <v>100000</v>
      </c>
      <c r="L41" s="150">
        <v>0</v>
      </c>
      <c r="M41" s="150">
        <v>0</v>
      </c>
      <c r="N41" s="150">
        <v>0</v>
      </c>
      <c r="O41" s="265"/>
      <c r="P41" s="265"/>
      <c r="Q41" s="268"/>
      <c r="R41" s="268"/>
      <c r="S41" s="268"/>
      <c r="T41" s="268"/>
      <c r="U41" s="268"/>
      <c r="V41" s="268"/>
      <c r="W41" s="268"/>
      <c r="X41" s="268"/>
      <c r="Y41" s="2"/>
    </row>
    <row r="42" spans="1:25" s="113" customFormat="1" ht="31.5">
      <c r="A42" s="111"/>
      <c r="B42" s="273" t="s">
        <v>187</v>
      </c>
      <c r="C42" s="270">
        <v>2020</v>
      </c>
      <c r="D42" s="270">
        <v>2026</v>
      </c>
      <c r="E42" s="273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65" t="s">
        <v>169</v>
      </c>
      <c r="P42" s="265" t="s">
        <v>68</v>
      </c>
      <c r="Q42" s="266"/>
      <c r="R42" s="266">
        <v>100</v>
      </c>
      <c r="S42" s="266"/>
      <c r="T42" s="266"/>
      <c r="U42" s="266"/>
      <c r="V42" s="266"/>
      <c r="W42" s="266"/>
      <c r="X42" s="266"/>
      <c r="Y42" s="2"/>
    </row>
    <row r="43" spans="1:25" s="113" customFormat="1" ht="63">
      <c r="A43" s="111"/>
      <c r="B43" s="274"/>
      <c r="C43" s="271"/>
      <c r="D43" s="271"/>
      <c r="E43" s="274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65"/>
      <c r="P43" s="265"/>
      <c r="Q43" s="267"/>
      <c r="R43" s="267"/>
      <c r="S43" s="267"/>
      <c r="T43" s="267"/>
      <c r="U43" s="267"/>
      <c r="V43" s="267"/>
      <c r="W43" s="267"/>
      <c r="X43" s="267"/>
      <c r="Y43" s="2"/>
    </row>
    <row r="44" spans="1:25" s="113" customFormat="1" ht="47.25">
      <c r="A44" s="111"/>
      <c r="B44" s="275"/>
      <c r="C44" s="272"/>
      <c r="D44" s="272"/>
      <c r="E44" s="275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65"/>
      <c r="P44" s="265"/>
      <c r="Q44" s="268"/>
      <c r="R44" s="268"/>
      <c r="S44" s="268"/>
      <c r="T44" s="268"/>
      <c r="U44" s="268"/>
      <c r="V44" s="268"/>
      <c r="W44" s="268"/>
      <c r="X44" s="268"/>
      <c r="Y44" s="2"/>
    </row>
    <row r="45" spans="1:25" s="135" customFormat="1" ht="31.5">
      <c r="A45" s="133"/>
      <c r="B45" s="273" t="s">
        <v>198</v>
      </c>
      <c r="C45" s="270">
        <v>2020</v>
      </c>
      <c r="D45" s="270">
        <v>2026</v>
      </c>
      <c r="E45" s="273" t="s">
        <v>47</v>
      </c>
      <c r="F45" s="134" t="s">
        <v>36</v>
      </c>
      <c r="G45" s="148">
        <f t="shared" si="8"/>
        <v>17500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8000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65" t="s">
        <v>138</v>
      </c>
      <c r="P45" s="265" t="s">
        <v>68</v>
      </c>
      <c r="Q45" s="266"/>
      <c r="R45" s="266"/>
      <c r="S45" s="266">
        <v>100</v>
      </c>
      <c r="T45" s="266">
        <v>100</v>
      </c>
      <c r="U45" s="266">
        <v>100</v>
      </c>
      <c r="V45" s="266"/>
      <c r="W45" s="266"/>
      <c r="X45" s="266"/>
      <c r="Y45" s="2"/>
    </row>
    <row r="46" spans="1:25" s="135" customFormat="1" ht="63">
      <c r="A46" s="133"/>
      <c r="B46" s="274"/>
      <c r="C46" s="271"/>
      <c r="D46" s="271"/>
      <c r="E46" s="274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65"/>
      <c r="P46" s="265"/>
      <c r="Q46" s="267"/>
      <c r="R46" s="267"/>
      <c r="S46" s="267"/>
      <c r="T46" s="267"/>
      <c r="U46" s="267"/>
      <c r="V46" s="267"/>
      <c r="W46" s="267"/>
      <c r="X46" s="267"/>
      <c r="Y46" s="2"/>
    </row>
    <row r="47" spans="1:25" s="135" customFormat="1" ht="47.25">
      <c r="A47" s="133"/>
      <c r="B47" s="275"/>
      <c r="C47" s="272"/>
      <c r="D47" s="272"/>
      <c r="E47" s="275"/>
      <c r="F47" s="134" t="s">
        <v>42</v>
      </c>
      <c r="G47" s="148">
        <f t="shared" si="8"/>
        <v>17500</v>
      </c>
      <c r="H47" s="151">
        <v>0</v>
      </c>
      <c r="I47" s="150">
        <v>4500</v>
      </c>
      <c r="J47" s="150">
        <v>5000</v>
      </c>
      <c r="K47" s="150">
        <v>8000</v>
      </c>
      <c r="L47" s="150">
        <v>0</v>
      </c>
      <c r="M47" s="150">
        <v>0</v>
      </c>
      <c r="N47" s="150">
        <v>0</v>
      </c>
      <c r="O47" s="265"/>
      <c r="P47" s="265"/>
      <c r="Q47" s="268"/>
      <c r="R47" s="268"/>
      <c r="S47" s="268"/>
      <c r="T47" s="268"/>
      <c r="U47" s="268"/>
      <c r="V47" s="268"/>
      <c r="W47" s="268"/>
      <c r="X47" s="268"/>
      <c r="Y47" s="2"/>
    </row>
    <row r="48" spans="1:25" s="210" customFormat="1" ht="31.5">
      <c r="A48" s="201"/>
      <c r="B48" s="273" t="s">
        <v>207</v>
      </c>
      <c r="C48" s="270">
        <v>2020</v>
      </c>
      <c r="D48" s="270">
        <v>2026</v>
      </c>
      <c r="E48" s="273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65" t="s">
        <v>138</v>
      </c>
      <c r="P48" s="265" t="s">
        <v>68</v>
      </c>
      <c r="Q48" s="266"/>
      <c r="R48" s="266"/>
      <c r="S48" s="266">
        <v>100</v>
      </c>
      <c r="T48" s="266"/>
      <c r="U48" s="266"/>
      <c r="V48" s="266"/>
      <c r="W48" s="266"/>
      <c r="X48" s="266"/>
      <c r="Y48" s="2"/>
    </row>
    <row r="49" spans="1:25" s="210" customFormat="1" ht="63">
      <c r="A49" s="201"/>
      <c r="B49" s="274"/>
      <c r="C49" s="271"/>
      <c r="D49" s="271"/>
      <c r="E49" s="274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65"/>
      <c r="P49" s="265"/>
      <c r="Q49" s="267"/>
      <c r="R49" s="267"/>
      <c r="S49" s="267"/>
      <c r="T49" s="267"/>
      <c r="U49" s="267"/>
      <c r="V49" s="267"/>
      <c r="W49" s="267"/>
      <c r="X49" s="267"/>
      <c r="Y49" s="2"/>
    </row>
    <row r="50" spans="1:25" s="210" customFormat="1" ht="47.25">
      <c r="A50" s="201"/>
      <c r="B50" s="275"/>
      <c r="C50" s="272"/>
      <c r="D50" s="272"/>
      <c r="E50" s="275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65"/>
      <c r="P50" s="265"/>
      <c r="Q50" s="268"/>
      <c r="R50" s="268"/>
      <c r="S50" s="268"/>
      <c r="T50" s="268"/>
      <c r="U50" s="268"/>
      <c r="V50" s="268"/>
      <c r="W50" s="268"/>
      <c r="X50" s="268"/>
      <c r="Y50" s="2"/>
    </row>
    <row r="51" spans="1:25" ht="22.5" customHeight="1">
      <c r="A51" s="270"/>
      <c r="B51" s="273" t="s">
        <v>229</v>
      </c>
      <c r="C51" s="270">
        <v>2020</v>
      </c>
      <c r="D51" s="270">
        <v>2026</v>
      </c>
      <c r="E51" s="273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65" t="s">
        <v>138</v>
      </c>
      <c r="P51" s="265" t="s">
        <v>68</v>
      </c>
      <c r="Q51" s="266"/>
      <c r="R51" s="266"/>
      <c r="S51" s="266"/>
      <c r="T51" s="266">
        <v>100</v>
      </c>
      <c r="U51" s="266"/>
      <c r="V51" s="266"/>
      <c r="W51" s="266"/>
      <c r="X51" s="266"/>
      <c r="Y51" s="2"/>
    </row>
    <row r="52" spans="1:25" ht="50.25" customHeight="1">
      <c r="A52" s="271"/>
      <c r="B52" s="274"/>
      <c r="C52" s="271"/>
      <c r="D52" s="271"/>
      <c r="E52" s="274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65"/>
      <c r="P52" s="265"/>
      <c r="Q52" s="267"/>
      <c r="R52" s="267"/>
      <c r="S52" s="267"/>
      <c r="T52" s="267"/>
      <c r="U52" s="267"/>
      <c r="V52" s="267"/>
      <c r="W52" s="267"/>
      <c r="X52" s="267"/>
      <c r="Y52" s="2"/>
    </row>
    <row r="53" spans="1:25" ht="62.45" customHeight="1">
      <c r="A53" s="272"/>
      <c r="B53" s="275"/>
      <c r="C53" s="272"/>
      <c r="D53" s="272"/>
      <c r="E53" s="275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65"/>
      <c r="P53" s="265"/>
      <c r="Q53" s="268"/>
      <c r="R53" s="268"/>
      <c r="S53" s="268"/>
      <c r="T53" s="268"/>
      <c r="U53" s="268"/>
      <c r="V53" s="268"/>
      <c r="W53" s="268"/>
      <c r="X53" s="268"/>
      <c r="Y53" s="2"/>
    </row>
    <row r="54" spans="1:25" ht="15.6" customHeight="1">
      <c r="A54" s="269"/>
      <c r="B54" s="273" t="s">
        <v>75</v>
      </c>
      <c r="C54" s="264">
        <v>2020</v>
      </c>
      <c r="D54" s="264">
        <v>2026</v>
      </c>
      <c r="E54" s="264" t="s">
        <v>43</v>
      </c>
      <c r="F54" s="270" t="s">
        <v>43</v>
      </c>
      <c r="G54" s="276" t="s">
        <v>43</v>
      </c>
      <c r="H54" s="276" t="s">
        <v>43</v>
      </c>
      <c r="I54" s="276" t="s">
        <v>43</v>
      </c>
      <c r="J54" s="276" t="s">
        <v>43</v>
      </c>
      <c r="K54" s="276" t="s">
        <v>43</v>
      </c>
      <c r="L54" s="152" t="s">
        <v>18</v>
      </c>
      <c r="M54" s="276" t="s">
        <v>43</v>
      </c>
      <c r="N54" s="276" t="s">
        <v>43</v>
      </c>
      <c r="O54" s="266" t="s">
        <v>55</v>
      </c>
      <c r="P54" s="266" t="s">
        <v>55</v>
      </c>
      <c r="Q54" s="266" t="s">
        <v>55</v>
      </c>
      <c r="R54" s="266" t="s">
        <v>55</v>
      </c>
      <c r="S54" s="266" t="s">
        <v>55</v>
      </c>
      <c r="T54" s="266" t="s">
        <v>55</v>
      </c>
      <c r="U54" s="266" t="s">
        <v>55</v>
      </c>
      <c r="V54" s="266" t="s">
        <v>55</v>
      </c>
      <c r="W54" s="266" t="s">
        <v>55</v>
      </c>
      <c r="X54" s="266" t="s">
        <v>55</v>
      </c>
      <c r="Y54" s="2"/>
    </row>
    <row r="55" spans="1:25">
      <c r="A55" s="269"/>
      <c r="B55" s="274"/>
      <c r="C55" s="264"/>
      <c r="D55" s="264"/>
      <c r="E55" s="264"/>
      <c r="F55" s="311"/>
      <c r="G55" s="277"/>
      <c r="H55" s="277"/>
      <c r="I55" s="277"/>
      <c r="J55" s="277"/>
      <c r="K55" s="277"/>
      <c r="L55" s="153"/>
      <c r="M55" s="277"/>
      <c r="N55" s="277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"/>
    </row>
    <row r="56" spans="1:25" ht="33.75" customHeight="1">
      <c r="A56" s="269"/>
      <c r="B56" s="275"/>
      <c r="C56" s="264"/>
      <c r="D56" s="264"/>
      <c r="E56" s="264"/>
      <c r="F56" s="312"/>
      <c r="G56" s="278"/>
      <c r="H56" s="278"/>
      <c r="I56" s="278"/>
      <c r="J56" s="278"/>
      <c r="K56" s="278"/>
      <c r="L56" s="154"/>
      <c r="M56" s="278"/>
      <c r="N56" s="278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"/>
    </row>
    <row r="57" spans="1:25" ht="15.75" customHeight="1">
      <c r="A57" s="269"/>
      <c r="B57" s="269" t="s">
        <v>48</v>
      </c>
      <c r="C57" s="264">
        <v>2020</v>
      </c>
      <c r="D57" s="264">
        <v>2026</v>
      </c>
      <c r="E57" s="269" t="s">
        <v>49</v>
      </c>
      <c r="F57" s="23" t="s">
        <v>36</v>
      </c>
      <c r="G57" s="148">
        <f t="shared" ref="G57:N57" si="14">G58+G59</f>
        <v>227953388.16999999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38983791.640000001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66" t="s">
        <v>55</v>
      </c>
      <c r="P57" s="266" t="s">
        <v>55</v>
      </c>
      <c r="Q57" s="266" t="s">
        <v>55</v>
      </c>
      <c r="R57" s="266" t="s">
        <v>55</v>
      </c>
      <c r="S57" s="266" t="s">
        <v>55</v>
      </c>
      <c r="T57" s="266" t="s">
        <v>55</v>
      </c>
      <c r="U57" s="266" t="s">
        <v>55</v>
      </c>
      <c r="V57" s="266" t="s">
        <v>55</v>
      </c>
      <c r="W57" s="266" t="s">
        <v>55</v>
      </c>
      <c r="X57" s="266" t="s">
        <v>55</v>
      </c>
      <c r="Y57" s="2"/>
    </row>
    <row r="58" spans="1:25" ht="47.45" customHeight="1">
      <c r="A58" s="269"/>
      <c r="B58" s="269"/>
      <c r="C58" s="264"/>
      <c r="D58" s="264"/>
      <c r="E58" s="269"/>
      <c r="F58" s="23" t="s">
        <v>41</v>
      </c>
      <c r="G58" s="148">
        <f>SUM(H58:N58)</f>
        <v>213953534.27999997</v>
      </c>
      <c r="H58" s="148">
        <f>H61+H64+H67+H70+H73+H76+H79+H82+H85+H103+H88+H91+H94+H97+H121+H100+H106+H109+H112+H115+H118</f>
        <v>27261441.259999998</v>
      </c>
      <c r="I58" s="148">
        <f t="shared" ref="I58:N58" si="15">I61+I64+I67+I70+I73+I76+I79+I82+I85+I103+I88+I91+I94+I97+I121+I100+I106+I109+I112+I115+I118</f>
        <v>32128721.420000002</v>
      </c>
      <c r="J58" s="148">
        <f t="shared" si="15"/>
        <v>34781222.390000001</v>
      </c>
      <c r="K58" s="148">
        <f t="shared" si="15"/>
        <v>37385637.619999997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"/>
    </row>
    <row r="59" spans="1:25" ht="38.25" customHeight="1">
      <c r="A59" s="269"/>
      <c r="B59" s="269"/>
      <c r="C59" s="264"/>
      <c r="D59" s="264"/>
      <c r="E59" s="269"/>
      <c r="F59" s="23" t="s">
        <v>42</v>
      </c>
      <c r="G59" s="148">
        <f>SUM(H59:N59)</f>
        <v>13999853.890000002</v>
      </c>
      <c r="H59" s="148">
        <f>H62+H65+H68+H71+H74+H77+H80+H83+H86+H104+H89+H92+H95+H98+H122+H101+H107+H110+H113+H116+H119</f>
        <v>4854406.4400000004</v>
      </c>
      <c r="I59" s="148">
        <f t="shared" ref="I59:N59" si="16">I62+I65+I68+I71+I74+I77+I80+I83+I86+I104+I89+I92+I95+I98+I122+I101+I107+I110+I113+I116+I119</f>
        <v>1535810.4100000001</v>
      </c>
      <c r="J59" s="148">
        <f t="shared" si="16"/>
        <v>4981473.16</v>
      </c>
      <c r="K59" s="148">
        <f t="shared" si="16"/>
        <v>1598154.02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"/>
    </row>
    <row r="60" spans="1:25" ht="17.45" customHeight="1">
      <c r="A60" s="269"/>
      <c r="B60" s="269" t="s">
        <v>4</v>
      </c>
      <c r="C60" s="264">
        <v>2020</v>
      </c>
      <c r="D60" s="264">
        <v>2026</v>
      </c>
      <c r="E60" s="269" t="s">
        <v>44</v>
      </c>
      <c r="F60" s="23" t="s">
        <v>36</v>
      </c>
      <c r="G60" s="148">
        <f t="shared" ref="G60:N60" si="17">G61+G62</f>
        <v>112088997.22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20478767.399999999</v>
      </c>
      <c r="L60" s="148">
        <f t="shared" si="17"/>
        <v>14470091.880000001</v>
      </c>
      <c r="M60" s="148">
        <f t="shared" si="17"/>
        <v>15345579.49</v>
      </c>
      <c r="N60" s="148">
        <f t="shared" si="17"/>
        <v>9735053.1400000006</v>
      </c>
      <c r="O60" s="261" t="s">
        <v>79</v>
      </c>
      <c r="P60" s="261" t="s">
        <v>68</v>
      </c>
      <c r="Q60" s="266"/>
      <c r="R60" s="266">
        <v>100</v>
      </c>
      <c r="S60" s="266">
        <v>100</v>
      </c>
      <c r="T60" s="266">
        <v>100</v>
      </c>
      <c r="U60" s="266">
        <v>100</v>
      </c>
      <c r="V60" s="266">
        <v>100</v>
      </c>
      <c r="W60" s="266">
        <v>100</v>
      </c>
      <c r="X60" s="266">
        <v>100</v>
      </c>
      <c r="Y60" s="2"/>
    </row>
    <row r="61" spans="1:25" ht="49.15" customHeight="1">
      <c r="A61" s="269"/>
      <c r="B61" s="269"/>
      <c r="C61" s="264"/>
      <c r="D61" s="264"/>
      <c r="E61" s="269"/>
      <c r="F61" s="23" t="s">
        <v>41</v>
      </c>
      <c r="G61" s="148">
        <f>SUM(H61:N61)</f>
        <v>112088997.22</v>
      </c>
      <c r="H61" s="149">
        <v>14856665.279999999</v>
      </c>
      <c r="I61" s="149">
        <v>17808941.530000001</v>
      </c>
      <c r="J61" s="156">
        <v>19393898.5</v>
      </c>
      <c r="K61" s="157">
        <v>20478767.399999999</v>
      </c>
      <c r="L61" s="156">
        <v>14470091.880000001</v>
      </c>
      <c r="M61" s="157">
        <v>15345579.49</v>
      </c>
      <c r="N61" s="156">
        <v>9735053.1400000006</v>
      </c>
      <c r="O61" s="281"/>
      <c r="P61" s="281"/>
      <c r="Q61" s="267"/>
      <c r="R61" s="267"/>
      <c r="S61" s="267"/>
      <c r="T61" s="267"/>
      <c r="U61" s="267"/>
      <c r="V61" s="267"/>
      <c r="W61" s="267"/>
      <c r="X61" s="267"/>
      <c r="Y61" s="2"/>
    </row>
    <row r="62" spans="1:25" ht="59.25" customHeight="1">
      <c r="A62" s="269"/>
      <c r="B62" s="269"/>
      <c r="C62" s="264"/>
      <c r="D62" s="264"/>
      <c r="E62" s="269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282"/>
      <c r="P62" s="282"/>
      <c r="Q62" s="268"/>
      <c r="R62" s="268"/>
      <c r="S62" s="268"/>
      <c r="T62" s="268"/>
      <c r="U62" s="268"/>
      <c r="V62" s="268"/>
      <c r="W62" s="268"/>
      <c r="X62" s="268"/>
      <c r="Y62" s="2"/>
    </row>
    <row r="63" spans="1:25" ht="15.75" customHeight="1">
      <c r="A63" s="269"/>
      <c r="B63" s="269" t="s">
        <v>5</v>
      </c>
      <c r="C63" s="264">
        <v>2020</v>
      </c>
      <c r="D63" s="264">
        <v>2026</v>
      </c>
      <c r="E63" s="269" t="s">
        <v>49</v>
      </c>
      <c r="F63" s="23" t="s">
        <v>36</v>
      </c>
      <c r="G63" s="148">
        <f t="shared" ref="G63:N63" si="18">G64+G65</f>
        <v>98235531.060000002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16406870.220000001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61" t="s">
        <v>78</v>
      </c>
      <c r="P63" s="261" t="s">
        <v>68</v>
      </c>
      <c r="Q63" s="266">
        <v>100</v>
      </c>
      <c r="R63" s="266">
        <v>100</v>
      </c>
      <c r="S63" s="266">
        <v>100</v>
      </c>
      <c r="T63" s="266">
        <v>100</v>
      </c>
      <c r="U63" s="266">
        <v>100</v>
      </c>
      <c r="V63" s="266">
        <v>100</v>
      </c>
      <c r="W63" s="266">
        <v>100</v>
      </c>
      <c r="X63" s="266">
        <v>100</v>
      </c>
      <c r="Y63" s="2"/>
    </row>
    <row r="64" spans="1:25" ht="47.45" customHeight="1">
      <c r="A64" s="269"/>
      <c r="B64" s="269"/>
      <c r="C64" s="264"/>
      <c r="D64" s="264"/>
      <c r="E64" s="269"/>
      <c r="F64" s="23" t="s">
        <v>41</v>
      </c>
      <c r="G64" s="148">
        <f>SUM(H64:N64)</f>
        <v>98235531.060000002</v>
      </c>
      <c r="H64" s="148">
        <v>11960306.98</v>
      </c>
      <c r="I64" s="148">
        <v>13695779.890000001</v>
      </c>
      <c r="J64" s="148">
        <v>15079064.890000001</v>
      </c>
      <c r="K64" s="148">
        <v>16406870.220000001</v>
      </c>
      <c r="L64" s="148">
        <v>14712759.720000001</v>
      </c>
      <c r="M64" s="148">
        <v>15910507.359999999</v>
      </c>
      <c r="N64" s="148">
        <v>10470242</v>
      </c>
      <c r="O64" s="281"/>
      <c r="P64" s="262"/>
      <c r="Q64" s="267"/>
      <c r="R64" s="267"/>
      <c r="S64" s="267"/>
      <c r="T64" s="267"/>
      <c r="U64" s="267"/>
      <c r="V64" s="267"/>
      <c r="W64" s="267"/>
      <c r="X64" s="267"/>
      <c r="Y64" s="2"/>
    </row>
    <row r="65" spans="1:25" ht="51.75" customHeight="1">
      <c r="A65" s="269"/>
      <c r="B65" s="269"/>
      <c r="C65" s="264"/>
      <c r="D65" s="264"/>
      <c r="E65" s="269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282"/>
      <c r="P65" s="263"/>
      <c r="Q65" s="268"/>
      <c r="R65" s="268"/>
      <c r="S65" s="268"/>
      <c r="T65" s="268"/>
      <c r="U65" s="268"/>
      <c r="V65" s="268"/>
      <c r="W65" s="268"/>
      <c r="X65" s="268"/>
      <c r="Y65" s="2"/>
    </row>
    <row r="66" spans="1:25" ht="19.5" customHeight="1">
      <c r="A66" s="273"/>
      <c r="B66" s="273" t="s">
        <v>6</v>
      </c>
      <c r="C66" s="264">
        <v>2020</v>
      </c>
      <c r="D66" s="264">
        <v>2026</v>
      </c>
      <c r="E66" s="269" t="s">
        <v>49</v>
      </c>
      <c r="F66" s="35" t="s">
        <v>36</v>
      </c>
      <c r="G66" s="150">
        <f>G68</f>
        <v>1569340.61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233341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73" t="s">
        <v>80</v>
      </c>
      <c r="P66" s="273" t="s">
        <v>77</v>
      </c>
      <c r="Q66" s="270">
        <v>168</v>
      </c>
      <c r="R66" s="270">
        <v>24</v>
      </c>
      <c r="S66" s="270">
        <v>24</v>
      </c>
      <c r="T66" s="270">
        <v>24</v>
      </c>
      <c r="U66" s="270">
        <v>24</v>
      </c>
      <c r="V66" s="270">
        <v>24</v>
      </c>
      <c r="W66" s="270">
        <v>24</v>
      </c>
      <c r="X66" s="270">
        <v>24</v>
      </c>
      <c r="Y66" s="2"/>
    </row>
    <row r="67" spans="1:25" ht="66.75" customHeight="1">
      <c r="A67" s="274"/>
      <c r="B67" s="274"/>
      <c r="C67" s="264"/>
      <c r="D67" s="264"/>
      <c r="E67" s="269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74"/>
      <c r="P67" s="274"/>
      <c r="Q67" s="271"/>
      <c r="R67" s="271"/>
      <c r="S67" s="271"/>
      <c r="T67" s="271"/>
      <c r="U67" s="271"/>
      <c r="V67" s="271"/>
      <c r="W67" s="271"/>
      <c r="X67" s="271"/>
      <c r="Y67" s="2"/>
    </row>
    <row r="68" spans="1:25" ht="48.75" customHeight="1">
      <c r="A68" s="275"/>
      <c r="B68" s="275"/>
      <c r="C68" s="264"/>
      <c r="D68" s="264"/>
      <c r="E68" s="269"/>
      <c r="F68" s="35" t="s">
        <v>42</v>
      </c>
      <c r="G68" s="150">
        <f>SUM(H68:N68)</f>
        <v>1569340.61</v>
      </c>
      <c r="H68" s="150">
        <v>205729.01</v>
      </c>
      <c r="I68" s="150">
        <v>223095.17</v>
      </c>
      <c r="J68" s="150">
        <v>234855.43</v>
      </c>
      <c r="K68" s="150">
        <v>233341</v>
      </c>
      <c r="L68" s="150">
        <v>233639</v>
      </c>
      <c r="M68" s="150">
        <v>233910</v>
      </c>
      <c r="N68" s="150">
        <v>204771</v>
      </c>
      <c r="O68" s="275"/>
      <c r="P68" s="275"/>
      <c r="Q68" s="272"/>
      <c r="R68" s="272"/>
      <c r="S68" s="272"/>
      <c r="T68" s="272"/>
      <c r="U68" s="272"/>
      <c r="V68" s="272"/>
      <c r="W68" s="272"/>
      <c r="X68" s="272"/>
      <c r="Y68" s="2"/>
    </row>
    <row r="69" spans="1:25" ht="26.25" customHeight="1">
      <c r="A69" s="22"/>
      <c r="B69" s="273" t="s">
        <v>7</v>
      </c>
      <c r="C69" s="264">
        <v>2020</v>
      </c>
      <c r="D69" s="264">
        <v>2026</v>
      </c>
      <c r="E69" s="269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61" t="s">
        <v>105</v>
      </c>
      <c r="P69" s="261" t="s">
        <v>96</v>
      </c>
      <c r="Q69" s="266">
        <v>100</v>
      </c>
      <c r="R69" s="266" t="s">
        <v>55</v>
      </c>
      <c r="S69" s="266">
        <v>100</v>
      </c>
      <c r="T69" s="266" t="s">
        <v>55</v>
      </c>
      <c r="U69" s="266" t="s">
        <v>55</v>
      </c>
      <c r="V69" s="266" t="s">
        <v>55</v>
      </c>
      <c r="W69" s="266" t="s">
        <v>55</v>
      </c>
      <c r="X69" s="266" t="s">
        <v>55</v>
      </c>
      <c r="Y69" s="2"/>
    </row>
    <row r="70" spans="1:25" ht="48.75" customHeight="1">
      <c r="A70" s="22"/>
      <c r="B70" s="274"/>
      <c r="C70" s="264"/>
      <c r="D70" s="264"/>
      <c r="E70" s="269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62"/>
      <c r="P70" s="262"/>
      <c r="Q70" s="267"/>
      <c r="R70" s="267"/>
      <c r="S70" s="267"/>
      <c r="T70" s="267"/>
      <c r="U70" s="267"/>
      <c r="V70" s="267"/>
      <c r="W70" s="267"/>
      <c r="X70" s="267"/>
      <c r="Y70" s="2"/>
    </row>
    <row r="71" spans="1:25" ht="48.75" customHeight="1">
      <c r="A71" s="22"/>
      <c r="B71" s="275"/>
      <c r="C71" s="264"/>
      <c r="D71" s="264"/>
      <c r="E71" s="269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63"/>
      <c r="P71" s="263"/>
      <c r="Q71" s="268"/>
      <c r="R71" s="268"/>
      <c r="S71" s="268"/>
      <c r="T71" s="268"/>
      <c r="U71" s="268"/>
      <c r="V71" s="268"/>
      <c r="W71" s="268"/>
      <c r="X71" s="268"/>
      <c r="Y71" s="2"/>
    </row>
    <row r="72" spans="1:25" ht="16.5" customHeight="1">
      <c r="A72" s="22"/>
      <c r="B72" s="273" t="s">
        <v>8</v>
      </c>
      <c r="C72" s="264">
        <v>2020</v>
      </c>
      <c r="D72" s="264">
        <v>2026</v>
      </c>
      <c r="E72" s="269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61" t="s">
        <v>106</v>
      </c>
      <c r="P72" s="261" t="s">
        <v>96</v>
      </c>
      <c r="Q72" s="266">
        <v>100</v>
      </c>
      <c r="R72" s="266">
        <v>100</v>
      </c>
      <c r="S72" s="266">
        <v>100</v>
      </c>
      <c r="T72" s="266">
        <v>100</v>
      </c>
      <c r="U72" s="266">
        <v>100</v>
      </c>
      <c r="V72" s="266">
        <v>100</v>
      </c>
      <c r="W72" s="266">
        <v>100</v>
      </c>
      <c r="X72" s="266">
        <v>100</v>
      </c>
      <c r="Y72" s="2"/>
    </row>
    <row r="73" spans="1:25" ht="48.75" customHeight="1">
      <c r="A73" s="22"/>
      <c r="B73" s="274"/>
      <c r="C73" s="264"/>
      <c r="D73" s="264"/>
      <c r="E73" s="269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62"/>
      <c r="P73" s="262"/>
      <c r="Q73" s="267"/>
      <c r="R73" s="267"/>
      <c r="S73" s="267"/>
      <c r="T73" s="267"/>
      <c r="U73" s="267"/>
      <c r="V73" s="267"/>
      <c r="W73" s="267"/>
      <c r="X73" s="267"/>
      <c r="Y73" s="2"/>
    </row>
    <row r="74" spans="1:25" ht="48.75" customHeight="1">
      <c r="A74" s="22"/>
      <c r="B74" s="275"/>
      <c r="C74" s="264"/>
      <c r="D74" s="264"/>
      <c r="E74" s="269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63"/>
      <c r="P74" s="263"/>
      <c r="Q74" s="268"/>
      <c r="R74" s="268"/>
      <c r="S74" s="268"/>
      <c r="T74" s="268"/>
      <c r="U74" s="268"/>
      <c r="V74" s="268"/>
      <c r="W74" s="268"/>
      <c r="X74" s="268"/>
      <c r="Y74" s="2"/>
    </row>
    <row r="75" spans="1:25" ht="21" customHeight="1">
      <c r="A75" s="22"/>
      <c r="B75" s="273" t="s">
        <v>195</v>
      </c>
      <c r="C75" s="264">
        <v>2020</v>
      </c>
      <c r="D75" s="264">
        <v>2026</v>
      </c>
      <c r="E75" s="273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61" t="s">
        <v>109</v>
      </c>
      <c r="P75" s="261" t="s">
        <v>96</v>
      </c>
      <c r="Q75" s="266">
        <v>100</v>
      </c>
      <c r="R75" s="266">
        <v>100</v>
      </c>
      <c r="S75" s="266">
        <v>100</v>
      </c>
      <c r="T75" s="266">
        <v>0</v>
      </c>
      <c r="U75" s="266">
        <v>0</v>
      </c>
      <c r="V75" s="266">
        <v>0</v>
      </c>
      <c r="W75" s="266">
        <v>0</v>
      </c>
      <c r="X75" s="266">
        <v>0</v>
      </c>
      <c r="Y75" s="2"/>
    </row>
    <row r="76" spans="1:25" ht="48.75" customHeight="1">
      <c r="A76" s="22"/>
      <c r="B76" s="274"/>
      <c r="C76" s="264"/>
      <c r="D76" s="264"/>
      <c r="E76" s="274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62"/>
      <c r="P76" s="262"/>
      <c r="Q76" s="267"/>
      <c r="R76" s="267"/>
      <c r="S76" s="267"/>
      <c r="T76" s="267"/>
      <c r="U76" s="267"/>
      <c r="V76" s="267"/>
      <c r="W76" s="267"/>
      <c r="X76" s="267"/>
      <c r="Y76" s="2"/>
    </row>
    <row r="77" spans="1:25" ht="48.75" customHeight="1">
      <c r="A77" s="22"/>
      <c r="B77" s="275"/>
      <c r="C77" s="264"/>
      <c r="D77" s="264"/>
      <c r="E77" s="275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63"/>
      <c r="P77" s="263"/>
      <c r="Q77" s="268"/>
      <c r="R77" s="268"/>
      <c r="S77" s="268"/>
      <c r="T77" s="268"/>
      <c r="U77" s="268"/>
      <c r="V77" s="268"/>
      <c r="W77" s="268"/>
      <c r="X77" s="268"/>
      <c r="Y77" s="2"/>
    </row>
    <row r="78" spans="1:25" ht="48.75" customHeight="1">
      <c r="A78" s="22"/>
      <c r="B78" s="273" t="s">
        <v>9</v>
      </c>
      <c r="C78" s="264">
        <v>2020</v>
      </c>
      <c r="D78" s="264">
        <v>2026</v>
      </c>
      <c r="E78" s="273" t="s">
        <v>113</v>
      </c>
      <c r="F78" s="23" t="s">
        <v>36</v>
      </c>
      <c r="G78" s="150">
        <f>G80+G79</f>
        <v>4449990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500000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61" t="s">
        <v>117</v>
      </c>
      <c r="P78" s="261" t="s">
        <v>96</v>
      </c>
      <c r="Q78" s="266">
        <v>100</v>
      </c>
      <c r="R78" s="266">
        <v>100</v>
      </c>
      <c r="S78" s="266">
        <v>100</v>
      </c>
      <c r="T78" s="266">
        <v>100</v>
      </c>
      <c r="U78" s="266">
        <v>100</v>
      </c>
      <c r="V78" s="266">
        <v>100</v>
      </c>
      <c r="W78" s="266">
        <v>100</v>
      </c>
      <c r="X78" s="266">
        <v>100</v>
      </c>
      <c r="Y78" s="2"/>
    </row>
    <row r="79" spans="1:25" ht="48.75" customHeight="1">
      <c r="A79" s="22"/>
      <c r="B79" s="274"/>
      <c r="C79" s="264"/>
      <c r="D79" s="264"/>
      <c r="E79" s="274"/>
      <c r="F79" s="23" t="s">
        <v>41</v>
      </c>
      <c r="G79" s="150">
        <f>SUM(H79:N79)</f>
        <v>2349924</v>
      </c>
      <c r="H79" s="150">
        <v>85749</v>
      </c>
      <c r="I79" s="150">
        <v>450000</v>
      </c>
      <c r="J79" s="150">
        <v>164175</v>
      </c>
      <c r="K79" s="150">
        <v>500000</v>
      </c>
      <c r="L79" s="150">
        <v>500000</v>
      </c>
      <c r="M79" s="150">
        <v>500000</v>
      </c>
      <c r="N79" s="150">
        <v>150000</v>
      </c>
      <c r="O79" s="262"/>
      <c r="P79" s="262"/>
      <c r="Q79" s="267"/>
      <c r="R79" s="267"/>
      <c r="S79" s="267"/>
      <c r="T79" s="267"/>
      <c r="U79" s="267"/>
      <c r="V79" s="267"/>
      <c r="W79" s="267"/>
      <c r="X79" s="267"/>
      <c r="Y79" s="2"/>
    </row>
    <row r="80" spans="1:25" ht="67.5" customHeight="1">
      <c r="A80" s="22"/>
      <c r="B80" s="275"/>
      <c r="C80" s="264"/>
      <c r="D80" s="264"/>
      <c r="E80" s="275"/>
      <c r="F80" s="23" t="s">
        <v>42</v>
      </c>
      <c r="G80" s="150">
        <f>SUM(H80:N80)</f>
        <v>2100066</v>
      </c>
      <c r="H80" s="150">
        <v>771741</v>
      </c>
      <c r="I80" s="150">
        <v>0</v>
      </c>
      <c r="J80" s="150">
        <v>1328325</v>
      </c>
      <c r="K80" s="150">
        <v>0</v>
      </c>
      <c r="L80" s="150">
        <v>0</v>
      </c>
      <c r="M80" s="150">
        <v>0</v>
      </c>
      <c r="N80" s="150">
        <v>0</v>
      </c>
      <c r="O80" s="263"/>
      <c r="P80" s="263"/>
      <c r="Q80" s="268"/>
      <c r="R80" s="268"/>
      <c r="S80" s="268"/>
      <c r="T80" s="268"/>
      <c r="U80" s="268"/>
      <c r="V80" s="268"/>
      <c r="W80" s="268"/>
      <c r="X80" s="268"/>
      <c r="Y80" s="2"/>
    </row>
    <row r="81" spans="1:25" s="49" customFormat="1" ht="67.5" customHeight="1">
      <c r="A81" s="47"/>
      <c r="B81" s="273" t="s">
        <v>10</v>
      </c>
      <c r="C81" s="264">
        <v>2020</v>
      </c>
      <c r="D81" s="264">
        <v>2026</v>
      </c>
      <c r="E81" s="269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61" t="s">
        <v>21</v>
      </c>
      <c r="P81" s="261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274"/>
      <c r="C82" s="264"/>
      <c r="D82" s="264"/>
      <c r="E82" s="269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62"/>
      <c r="P82" s="262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275"/>
      <c r="C83" s="264"/>
      <c r="D83" s="264"/>
      <c r="E83" s="269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63"/>
      <c r="P83" s="263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68" t="s">
        <v>145</v>
      </c>
      <c r="C84" s="264">
        <v>2020</v>
      </c>
      <c r="D84" s="264">
        <v>2026</v>
      </c>
      <c r="E84" s="269" t="s">
        <v>44</v>
      </c>
      <c r="F84" s="48" t="s">
        <v>36</v>
      </c>
      <c r="G84" s="150">
        <f>G86+G85</f>
        <v>1282229.46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380600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61" t="s">
        <v>138</v>
      </c>
      <c r="P84" s="261" t="s">
        <v>96</v>
      </c>
      <c r="Q84" s="266" t="s">
        <v>55</v>
      </c>
      <c r="R84" s="266">
        <v>100</v>
      </c>
      <c r="S84" s="266">
        <v>100</v>
      </c>
      <c r="T84" s="266">
        <v>100</v>
      </c>
      <c r="U84" s="266">
        <v>100</v>
      </c>
      <c r="V84" s="266"/>
      <c r="W84" s="266"/>
      <c r="X84" s="266"/>
      <c r="Y84" s="2"/>
    </row>
    <row r="85" spans="1:25" s="49" customFormat="1" ht="64.900000000000006" customHeight="1">
      <c r="A85" s="47"/>
      <c r="B85" s="369"/>
      <c r="C85" s="264"/>
      <c r="D85" s="264"/>
      <c r="E85" s="269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62"/>
      <c r="P85" s="281"/>
      <c r="Q85" s="267"/>
      <c r="R85" s="267"/>
      <c r="S85" s="267"/>
      <c r="T85" s="267"/>
      <c r="U85" s="267"/>
      <c r="V85" s="267"/>
      <c r="W85" s="267"/>
      <c r="X85" s="267"/>
      <c r="Y85" s="2"/>
    </row>
    <row r="86" spans="1:25" s="49" customFormat="1" ht="46.9" customHeight="1">
      <c r="A86" s="47"/>
      <c r="B86" s="370"/>
      <c r="C86" s="264"/>
      <c r="D86" s="264"/>
      <c r="E86" s="269"/>
      <c r="F86" s="48" t="s">
        <v>42</v>
      </c>
      <c r="G86" s="150">
        <f>SUM(H86:N86)</f>
        <v>1282229.46</v>
      </c>
      <c r="H86" s="148">
        <v>277372</v>
      </c>
      <c r="I86" s="148">
        <v>277372</v>
      </c>
      <c r="J86" s="148">
        <v>346885.46</v>
      </c>
      <c r="K86" s="148">
        <v>380600</v>
      </c>
      <c r="L86" s="148">
        <v>0</v>
      </c>
      <c r="M86" s="148">
        <v>0</v>
      </c>
      <c r="N86" s="148"/>
      <c r="O86" s="263"/>
      <c r="P86" s="282"/>
      <c r="Q86" s="268"/>
      <c r="R86" s="268"/>
      <c r="S86" s="268"/>
      <c r="T86" s="268"/>
      <c r="U86" s="268"/>
      <c r="V86" s="268"/>
      <c r="W86" s="268"/>
      <c r="X86" s="268"/>
      <c r="Y86" s="2"/>
    </row>
    <row r="87" spans="1:25" s="90" customFormat="1" ht="46.9" customHeight="1">
      <c r="A87" s="82"/>
      <c r="B87" s="273" t="s">
        <v>146</v>
      </c>
      <c r="C87" s="83">
        <v>2020</v>
      </c>
      <c r="D87" s="83">
        <v>2026</v>
      </c>
      <c r="E87" s="270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" customHeight="1">
      <c r="A88" s="82"/>
      <c r="B88" s="274"/>
      <c r="C88" s="84"/>
      <c r="D88" s="84"/>
      <c r="E88" s="271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" customHeight="1">
      <c r="A89" s="82"/>
      <c r="B89" s="275"/>
      <c r="C89" s="85"/>
      <c r="D89" s="85"/>
      <c r="E89" s="272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" customHeight="1">
      <c r="A90" s="94"/>
      <c r="B90" s="273" t="s">
        <v>186</v>
      </c>
      <c r="C90" s="270">
        <v>2020</v>
      </c>
      <c r="D90" s="270">
        <v>2026</v>
      </c>
      <c r="E90" s="269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" customHeight="1">
      <c r="A91" s="94"/>
      <c r="B91" s="274"/>
      <c r="C91" s="271"/>
      <c r="D91" s="271"/>
      <c r="E91" s="269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" customHeight="1">
      <c r="A92" s="94"/>
      <c r="B92" s="275"/>
      <c r="C92" s="272"/>
      <c r="D92" s="272"/>
      <c r="E92" s="269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" customHeight="1">
      <c r="A93" s="94"/>
      <c r="B93" s="273" t="s">
        <v>191</v>
      </c>
      <c r="C93" s="270">
        <v>2020</v>
      </c>
      <c r="D93" s="270">
        <v>2026</v>
      </c>
      <c r="E93" s="269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" customHeight="1">
      <c r="A94" s="94"/>
      <c r="B94" s="274"/>
      <c r="C94" s="271"/>
      <c r="D94" s="271"/>
      <c r="E94" s="269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" customHeight="1">
      <c r="A95" s="94"/>
      <c r="B95" s="275"/>
      <c r="C95" s="272"/>
      <c r="D95" s="272"/>
      <c r="E95" s="269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" customHeight="1">
      <c r="A96" s="104"/>
      <c r="B96" s="273" t="s">
        <v>192</v>
      </c>
      <c r="C96" s="270">
        <v>2020</v>
      </c>
      <c r="D96" s="270">
        <v>2026</v>
      </c>
      <c r="E96" s="269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" customHeight="1">
      <c r="A97" s="104"/>
      <c r="B97" s="274"/>
      <c r="C97" s="271"/>
      <c r="D97" s="271"/>
      <c r="E97" s="269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" customHeight="1">
      <c r="A98" s="104"/>
      <c r="B98" s="275"/>
      <c r="C98" s="272"/>
      <c r="D98" s="272"/>
      <c r="E98" s="269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" customHeight="1">
      <c r="A99" s="122"/>
      <c r="B99" s="273" t="s">
        <v>193</v>
      </c>
      <c r="C99" s="270">
        <v>2020</v>
      </c>
      <c r="D99" s="270">
        <v>2026</v>
      </c>
      <c r="E99" s="269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" customHeight="1">
      <c r="A100" s="122"/>
      <c r="B100" s="274"/>
      <c r="C100" s="271"/>
      <c r="D100" s="271"/>
      <c r="E100" s="269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" customHeight="1">
      <c r="A101" s="122"/>
      <c r="B101" s="275"/>
      <c r="C101" s="272"/>
      <c r="D101" s="272"/>
      <c r="E101" s="269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" customHeight="1">
      <c r="A102" s="122"/>
      <c r="B102" s="273" t="s">
        <v>196</v>
      </c>
      <c r="C102" s="270">
        <v>2021</v>
      </c>
      <c r="D102" s="270">
        <v>2026</v>
      </c>
      <c r="E102" s="269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66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" customHeight="1">
      <c r="A103" s="122"/>
      <c r="B103" s="274"/>
      <c r="C103" s="271"/>
      <c r="D103" s="271"/>
      <c r="E103" s="269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67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" customHeight="1">
      <c r="A104" s="122"/>
      <c r="B104" s="275"/>
      <c r="C104" s="272"/>
      <c r="D104" s="272"/>
      <c r="E104" s="269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68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" customHeight="1">
      <c r="A105" s="122"/>
      <c r="B105" s="273" t="s">
        <v>199</v>
      </c>
      <c r="C105" s="270">
        <v>2021</v>
      </c>
      <c r="D105" s="270">
        <v>2026</v>
      </c>
      <c r="E105" s="269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" customHeight="1">
      <c r="A106" s="122"/>
      <c r="B106" s="274"/>
      <c r="C106" s="271"/>
      <c r="D106" s="271"/>
      <c r="E106" s="269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" customHeight="1">
      <c r="A107" s="122"/>
      <c r="B107" s="275"/>
      <c r="C107" s="272"/>
      <c r="D107" s="272"/>
      <c r="E107" s="269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" customHeight="1">
      <c r="A108" s="139"/>
      <c r="B108" s="273" t="s">
        <v>200</v>
      </c>
      <c r="C108" s="270">
        <v>2020</v>
      </c>
      <c r="D108" s="270">
        <v>2026</v>
      </c>
      <c r="E108" s="269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" customHeight="1">
      <c r="A109" s="139"/>
      <c r="B109" s="274"/>
      <c r="C109" s="271"/>
      <c r="D109" s="271"/>
      <c r="E109" s="269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" customHeight="1">
      <c r="A110" s="139"/>
      <c r="B110" s="275"/>
      <c r="C110" s="272"/>
      <c r="D110" s="272"/>
      <c r="E110" s="269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" customHeight="1">
      <c r="A111" s="186"/>
      <c r="B111" s="273" t="s">
        <v>208</v>
      </c>
      <c r="C111" s="270">
        <v>2020</v>
      </c>
      <c r="D111" s="270">
        <v>2026</v>
      </c>
      <c r="E111" s="269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" customHeight="1">
      <c r="A112" s="186"/>
      <c r="B112" s="274"/>
      <c r="C112" s="271"/>
      <c r="D112" s="271"/>
      <c r="E112" s="269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" customHeight="1">
      <c r="A113" s="186"/>
      <c r="B113" s="275"/>
      <c r="C113" s="272"/>
      <c r="D113" s="272"/>
      <c r="E113" s="269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" customHeight="1">
      <c r="A114" s="200"/>
      <c r="B114" s="273" t="s">
        <v>215</v>
      </c>
      <c r="C114" s="270">
        <v>2022</v>
      </c>
      <c r="D114" s="270">
        <v>2026</v>
      </c>
      <c r="E114" s="269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" customHeight="1">
      <c r="A115" s="200"/>
      <c r="B115" s="274"/>
      <c r="C115" s="271"/>
      <c r="D115" s="271"/>
      <c r="E115" s="269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" customHeight="1">
      <c r="A116" s="200"/>
      <c r="B116" s="275"/>
      <c r="C116" s="272"/>
      <c r="D116" s="272"/>
      <c r="E116" s="269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235" customFormat="1" ht="46.9" customHeight="1">
      <c r="A117" s="234"/>
      <c r="B117" s="273" t="s">
        <v>230</v>
      </c>
      <c r="C117" s="270">
        <v>2022</v>
      </c>
      <c r="D117" s="270">
        <v>2026</v>
      </c>
      <c r="E117" s="269" t="s">
        <v>49</v>
      </c>
      <c r="F117" s="233" t="s">
        <v>36</v>
      </c>
      <c r="G117" s="150">
        <f>G119+G118</f>
        <v>1728000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864000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230" t="s">
        <v>138</v>
      </c>
      <c r="P117" s="227" t="s">
        <v>96</v>
      </c>
      <c r="Q117" s="227" t="s">
        <v>55</v>
      </c>
      <c r="R117" s="227"/>
      <c r="S117" s="227"/>
      <c r="T117" s="227">
        <v>100</v>
      </c>
      <c r="U117" s="227">
        <v>100</v>
      </c>
      <c r="V117" s="227"/>
      <c r="W117" s="227"/>
      <c r="X117" s="227"/>
      <c r="Y117" s="2"/>
    </row>
    <row r="118" spans="1:25" s="235" customFormat="1" ht="46.9" customHeight="1">
      <c r="A118" s="234"/>
      <c r="B118" s="274"/>
      <c r="C118" s="271"/>
      <c r="D118" s="271"/>
      <c r="E118" s="269"/>
      <c r="F118" s="233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231"/>
      <c r="P118" s="228"/>
      <c r="Q118" s="228"/>
      <c r="R118" s="228"/>
      <c r="S118" s="228"/>
      <c r="T118" s="228"/>
      <c r="U118" s="228"/>
      <c r="V118" s="228"/>
      <c r="W118" s="228"/>
      <c r="X118" s="228"/>
      <c r="Y118" s="2"/>
    </row>
    <row r="119" spans="1:25" s="235" customFormat="1" ht="111" customHeight="1">
      <c r="A119" s="234"/>
      <c r="B119" s="275"/>
      <c r="C119" s="272"/>
      <c r="D119" s="272"/>
      <c r="E119" s="269"/>
      <c r="F119" s="233" t="s">
        <v>42</v>
      </c>
      <c r="G119" s="150">
        <f>SUM(H119:N119)</f>
        <v>1728000</v>
      </c>
      <c r="H119" s="148">
        <v>0</v>
      </c>
      <c r="I119" s="148">
        <v>0</v>
      </c>
      <c r="J119" s="148">
        <v>864000</v>
      </c>
      <c r="K119" s="148">
        <v>864000</v>
      </c>
      <c r="L119" s="148">
        <v>0</v>
      </c>
      <c r="M119" s="148">
        <v>0</v>
      </c>
      <c r="N119" s="148">
        <v>0</v>
      </c>
      <c r="O119" s="232"/>
      <c r="P119" s="229"/>
      <c r="Q119" s="229"/>
      <c r="R119" s="229"/>
      <c r="S119" s="229"/>
      <c r="T119" s="229"/>
      <c r="U119" s="229"/>
      <c r="V119" s="229"/>
      <c r="W119" s="229"/>
      <c r="X119" s="229"/>
      <c r="Y119" s="2"/>
    </row>
    <row r="120" spans="1:25" s="110" customFormat="1" ht="46.9" customHeight="1">
      <c r="A120" s="104"/>
      <c r="B120" s="273" t="s">
        <v>250</v>
      </c>
      <c r="C120" s="270">
        <v>2022</v>
      </c>
      <c r="D120" s="270">
        <v>2026</v>
      </c>
      <c r="E120" s="269" t="s">
        <v>49</v>
      </c>
      <c r="F120" s="109" t="s">
        <v>36</v>
      </c>
      <c r="G120" s="150">
        <f>G122+G121</f>
        <v>600000</v>
      </c>
      <c r="H120" s="148">
        <f>H121+H122</f>
        <v>0</v>
      </c>
      <c r="I120" s="148">
        <f t="shared" ref="I120:N120" si="37">I121+I122</f>
        <v>0</v>
      </c>
      <c r="J120" s="148">
        <f t="shared" si="37"/>
        <v>0</v>
      </c>
      <c r="K120" s="148">
        <f t="shared" si="37"/>
        <v>0</v>
      </c>
      <c r="L120" s="148">
        <f t="shared" si="37"/>
        <v>200000</v>
      </c>
      <c r="M120" s="148">
        <f t="shared" si="37"/>
        <v>200000</v>
      </c>
      <c r="N120" s="148">
        <f t="shared" si="37"/>
        <v>200000</v>
      </c>
      <c r="O120" s="250" t="s">
        <v>117</v>
      </c>
      <c r="P120" s="101" t="s">
        <v>96</v>
      </c>
      <c r="Q120" s="101" t="s">
        <v>55</v>
      </c>
      <c r="R120" s="101"/>
      <c r="S120" s="101"/>
      <c r="T120" s="101"/>
      <c r="U120" s="101">
        <v>100</v>
      </c>
      <c r="V120" s="227">
        <v>100</v>
      </c>
      <c r="W120" s="227">
        <v>100</v>
      </c>
      <c r="X120" s="227">
        <v>100</v>
      </c>
      <c r="Y120" s="2"/>
    </row>
    <row r="121" spans="1:25" s="110" customFormat="1" ht="82.15" customHeight="1">
      <c r="A121" s="104"/>
      <c r="B121" s="274"/>
      <c r="C121" s="271"/>
      <c r="D121" s="271"/>
      <c r="E121" s="269"/>
      <c r="F121" s="109" t="s">
        <v>41</v>
      </c>
      <c r="G121" s="150">
        <f>SUM(H121:N121)</f>
        <v>600000</v>
      </c>
      <c r="H121" s="148">
        <v>0</v>
      </c>
      <c r="I121" s="148">
        <v>0</v>
      </c>
      <c r="J121" s="148">
        <v>0</v>
      </c>
      <c r="K121" s="148">
        <v>0</v>
      </c>
      <c r="L121" s="148">
        <v>200000</v>
      </c>
      <c r="M121" s="148">
        <v>200000</v>
      </c>
      <c r="N121" s="148">
        <v>200000</v>
      </c>
      <c r="O121" s="251"/>
      <c r="P121" s="102"/>
      <c r="Q121" s="102"/>
      <c r="R121" s="102"/>
      <c r="S121" s="102"/>
      <c r="T121" s="102"/>
      <c r="U121" s="102"/>
      <c r="V121" s="102"/>
      <c r="W121" s="102"/>
      <c r="X121" s="102"/>
      <c r="Y121" s="2"/>
    </row>
    <row r="122" spans="1:25" s="110" customFormat="1" ht="49.15" customHeight="1">
      <c r="A122" s="104"/>
      <c r="B122" s="275"/>
      <c r="C122" s="272"/>
      <c r="D122" s="272"/>
      <c r="E122" s="269"/>
      <c r="F122" s="109" t="s">
        <v>42</v>
      </c>
      <c r="G122" s="150">
        <f>SUM(H122:N122)</f>
        <v>0</v>
      </c>
      <c r="H122" s="148">
        <v>0</v>
      </c>
      <c r="I122" s="148">
        <v>0</v>
      </c>
      <c r="J122" s="148">
        <v>0</v>
      </c>
      <c r="K122" s="148">
        <v>0</v>
      </c>
      <c r="L122" s="148">
        <v>0</v>
      </c>
      <c r="M122" s="148">
        <v>0</v>
      </c>
      <c r="N122" s="148">
        <v>0</v>
      </c>
      <c r="O122" s="252"/>
      <c r="P122" s="103"/>
      <c r="Q122" s="103"/>
      <c r="R122" s="103"/>
      <c r="S122" s="103"/>
      <c r="T122" s="103"/>
      <c r="U122" s="103"/>
      <c r="V122" s="103"/>
      <c r="W122" s="103"/>
      <c r="X122" s="103"/>
      <c r="Y122" s="2"/>
    </row>
    <row r="123" spans="1:25">
      <c r="A123" s="261"/>
      <c r="B123" s="261" t="s">
        <v>50</v>
      </c>
      <c r="C123" s="264">
        <v>2020</v>
      </c>
      <c r="D123" s="264">
        <v>2026</v>
      </c>
      <c r="E123" s="265" t="s">
        <v>43</v>
      </c>
      <c r="F123" s="266" t="s">
        <v>43</v>
      </c>
      <c r="G123" s="343" t="s">
        <v>43</v>
      </c>
      <c r="H123" s="343" t="s">
        <v>43</v>
      </c>
      <c r="I123" s="343" t="s">
        <v>43</v>
      </c>
      <c r="J123" s="343" t="s">
        <v>43</v>
      </c>
      <c r="K123" s="343" t="s">
        <v>43</v>
      </c>
      <c r="L123" s="276" t="s">
        <v>18</v>
      </c>
      <c r="M123" s="276" t="s">
        <v>43</v>
      </c>
      <c r="N123" s="276" t="s">
        <v>43</v>
      </c>
      <c r="O123" s="357" t="s">
        <v>43</v>
      </c>
      <c r="P123" s="307" t="s">
        <v>43</v>
      </c>
      <c r="Q123" s="307" t="s">
        <v>43</v>
      </c>
      <c r="R123" s="307" t="s">
        <v>43</v>
      </c>
      <c r="S123" s="307" t="s">
        <v>43</v>
      </c>
      <c r="T123" s="307" t="s">
        <v>43</v>
      </c>
      <c r="U123" s="307" t="s">
        <v>43</v>
      </c>
      <c r="V123" s="307" t="s">
        <v>43</v>
      </c>
      <c r="W123" s="307" t="s">
        <v>43</v>
      </c>
      <c r="X123" s="307" t="s">
        <v>43</v>
      </c>
      <c r="Y123" s="2"/>
    </row>
    <row r="124" spans="1:25">
      <c r="A124" s="262"/>
      <c r="B124" s="262"/>
      <c r="C124" s="264"/>
      <c r="D124" s="264"/>
      <c r="E124" s="265"/>
      <c r="F124" s="279"/>
      <c r="G124" s="344"/>
      <c r="H124" s="344"/>
      <c r="I124" s="344"/>
      <c r="J124" s="344"/>
      <c r="K124" s="344"/>
      <c r="L124" s="309"/>
      <c r="M124" s="277"/>
      <c r="N124" s="277"/>
      <c r="O124" s="311"/>
      <c r="P124" s="279"/>
      <c r="Q124" s="279"/>
      <c r="R124" s="279"/>
      <c r="S124" s="279"/>
      <c r="T124" s="279"/>
      <c r="U124" s="279"/>
      <c r="V124" s="279"/>
      <c r="W124" s="279"/>
      <c r="X124" s="279"/>
      <c r="Y124" s="2"/>
    </row>
    <row r="125" spans="1:25" ht="35.25" customHeight="1">
      <c r="A125" s="263"/>
      <c r="B125" s="263"/>
      <c r="C125" s="264"/>
      <c r="D125" s="264"/>
      <c r="E125" s="265"/>
      <c r="F125" s="280"/>
      <c r="G125" s="345"/>
      <c r="H125" s="345"/>
      <c r="I125" s="345"/>
      <c r="J125" s="345"/>
      <c r="K125" s="345"/>
      <c r="L125" s="310"/>
      <c r="M125" s="278"/>
      <c r="N125" s="278"/>
      <c r="O125" s="312"/>
      <c r="P125" s="280"/>
      <c r="Q125" s="280"/>
      <c r="R125" s="280"/>
      <c r="S125" s="280"/>
      <c r="T125" s="280"/>
      <c r="U125" s="280"/>
      <c r="V125" s="280"/>
      <c r="W125" s="280"/>
      <c r="X125" s="280"/>
      <c r="Y125" s="2"/>
    </row>
    <row r="126" spans="1:25" s="215" customFormat="1" ht="35.25" customHeight="1">
      <c r="A126" s="214"/>
      <c r="B126" s="269" t="s">
        <v>52</v>
      </c>
      <c r="C126" s="264">
        <v>2020</v>
      </c>
      <c r="D126" s="264">
        <v>2026</v>
      </c>
      <c r="E126" s="261" t="s">
        <v>51</v>
      </c>
      <c r="F126" s="216" t="s">
        <v>36</v>
      </c>
      <c r="G126" s="158">
        <f t="shared" ref="G126:K126" si="38">G127+G128</f>
        <v>10040372.700000001</v>
      </c>
      <c r="H126" s="158">
        <f t="shared" si="38"/>
        <v>1591961.74</v>
      </c>
      <c r="I126" s="158">
        <f t="shared" si="38"/>
        <v>1542693.21</v>
      </c>
      <c r="J126" s="158">
        <f t="shared" si="38"/>
        <v>1474197.26</v>
      </c>
      <c r="K126" s="158">
        <f t="shared" si="38"/>
        <v>1545559.12</v>
      </c>
      <c r="L126" s="158">
        <f>L127+L128</f>
        <v>1366817.04</v>
      </c>
      <c r="M126" s="149">
        <f t="shared" ref="M126" si="39">M127+M128</f>
        <v>1448164.68</v>
      </c>
      <c r="N126" s="149">
        <f>N127+N128</f>
        <v>1070979.6499999999</v>
      </c>
      <c r="O126" s="264" t="s">
        <v>35</v>
      </c>
      <c r="P126" s="265" t="s">
        <v>35</v>
      </c>
      <c r="Q126" s="265" t="s">
        <v>35</v>
      </c>
      <c r="R126" s="265" t="s">
        <v>35</v>
      </c>
      <c r="S126" s="265" t="s">
        <v>35</v>
      </c>
      <c r="T126" s="265" t="s">
        <v>35</v>
      </c>
      <c r="U126" s="265" t="s">
        <v>35</v>
      </c>
      <c r="V126" s="265" t="s">
        <v>35</v>
      </c>
      <c r="W126" s="265" t="s">
        <v>35</v>
      </c>
      <c r="X126" s="265" t="s">
        <v>35</v>
      </c>
      <c r="Y126" s="2"/>
    </row>
    <row r="127" spans="1:25" s="215" customFormat="1" ht="35.25" customHeight="1">
      <c r="A127" s="214"/>
      <c r="B127" s="269"/>
      <c r="C127" s="264"/>
      <c r="D127" s="264"/>
      <c r="E127" s="262"/>
      <c r="F127" s="216" t="s">
        <v>41</v>
      </c>
      <c r="G127" s="158">
        <f>SUM(H127:N127)</f>
        <v>10011927.550000001</v>
      </c>
      <c r="H127" s="158">
        <f t="shared" ref="H127:K127" si="40">H130</f>
        <v>1591961.74</v>
      </c>
      <c r="I127" s="158">
        <f t="shared" si="40"/>
        <v>1514248.06</v>
      </c>
      <c r="J127" s="158">
        <f t="shared" si="40"/>
        <v>1474197.26</v>
      </c>
      <c r="K127" s="158">
        <f t="shared" si="40"/>
        <v>1545559.12</v>
      </c>
      <c r="L127" s="158">
        <f>L130</f>
        <v>1366817.04</v>
      </c>
      <c r="M127" s="156">
        <f t="shared" ref="M127" si="41">M130</f>
        <v>1448164.68</v>
      </c>
      <c r="N127" s="149">
        <f>N130</f>
        <v>1070979.6499999999</v>
      </c>
      <c r="O127" s="264"/>
      <c r="P127" s="265"/>
      <c r="Q127" s="265"/>
      <c r="R127" s="265"/>
      <c r="S127" s="265"/>
      <c r="T127" s="265"/>
      <c r="U127" s="265"/>
      <c r="V127" s="265"/>
      <c r="W127" s="265"/>
      <c r="X127" s="265"/>
      <c r="Y127" s="2"/>
    </row>
    <row r="128" spans="1:25" s="215" customFormat="1" ht="35.25" customHeight="1">
      <c r="A128" s="214"/>
      <c r="B128" s="269"/>
      <c r="C128" s="264"/>
      <c r="D128" s="264"/>
      <c r="E128" s="263"/>
      <c r="F128" s="216" t="s">
        <v>42</v>
      </c>
      <c r="G128" s="158">
        <f>SUM(H128:N128)</f>
        <v>28445.15</v>
      </c>
      <c r="H128" s="159">
        <v>0</v>
      </c>
      <c r="I128" s="159">
        <f>I131</f>
        <v>28445.15</v>
      </c>
      <c r="J128" s="159">
        <f t="shared" ref="J128:N128" si="42">J131</f>
        <v>0</v>
      </c>
      <c r="K128" s="159">
        <f t="shared" si="42"/>
        <v>0</v>
      </c>
      <c r="L128" s="159">
        <f t="shared" si="42"/>
        <v>0</v>
      </c>
      <c r="M128" s="159">
        <f t="shared" si="42"/>
        <v>0</v>
      </c>
      <c r="N128" s="159">
        <f t="shared" si="42"/>
        <v>0</v>
      </c>
      <c r="O128" s="264"/>
      <c r="P128" s="265"/>
      <c r="Q128" s="265"/>
      <c r="R128" s="265"/>
      <c r="S128" s="265"/>
      <c r="T128" s="265"/>
      <c r="U128" s="265"/>
      <c r="V128" s="265"/>
      <c r="W128" s="265"/>
      <c r="X128" s="265"/>
      <c r="Y128" s="2"/>
    </row>
    <row r="129" spans="1:25" s="215" customFormat="1" ht="35.25" customHeight="1">
      <c r="A129" s="214"/>
      <c r="B129" s="269" t="s">
        <v>53</v>
      </c>
      <c r="C129" s="264">
        <v>2020</v>
      </c>
      <c r="D129" s="264">
        <v>2026</v>
      </c>
      <c r="E129" s="261" t="s">
        <v>51</v>
      </c>
      <c r="F129" s="216" t="s">
        <v>36</v>
      </c>
      <c r="G129" s="158">
        <f t="shared" ref="G129:M129" si="43">G130+G131</f>
        <v>10040372.700000001</v>
      </c>
      <c r="H129" s="158">
        <f t="shared" si="43"/>
        <v>1591961.74</v>
      </c>
      <c r="I129" s="158">
        <f t="shared" si="43"/>
        <v>1542693.21</v>
      </c>
      <c r="J129" s="158">
        <f t="shared" si="43"/>
        <v>1474197.26</v>
      </c>
      <c r="K129" s="158">
        <f t="shared" si="43"/>
        <v>1545559.12</v>
      </c>
      <c r="L129" s="158">
        <f t="shared" si="43"/>
        <v>1366817.04</v>
      </c>
      <c r="M129" s="149">
        <f t="shared" si="43"/>
        <v>1448164.68</v>
      </c>
      <c r="N129" s="149">
        <f>N130+N131</f>
        <v>1070979.6499999999</v>
      </c>
      <c r="O129" s="264" t="s">
        <v>82</v>
      </c>
      <c r="P129" s="265" t="s">
        <v>77</v>
      </c>
      <c r="Q129" s="265">
        <f>SUM(R129:X131)</f>
        <v>21</v>
      </c>
      <c r="R129" s="265">
        <v>3</v>
      </c>
      <c r="S129" s="265">
        <v>3</v>
      </c>
      <c r="T129" s="265">
        <v>3</v>
      </c>
      <c r="U129" s="265">
        <v>3</v>
      </c>
      <c r="V129" s="265">
        <v>3</v>
      </c>
      <c r="W129" s="265">
        <v>3</v>
      </c>
      <c r="X129" s="265">
        <v>3</v>
      </c>
      <c r="Y129" s="2"/>
    </row>
    <row r="130" spans="1:25" s="215" customFormat="1" ht="35.25" customHeight="1">
      <c r="A130" s="214"/>
      <c r="B130" s="269"/>
      <c r="C130" s="264"/>
      <c r="D130" s="264"/>
      <c r="E130" s="262"/>
      <c r="F130" s="216" t="s">
        <v>41</v>
      </c>
      <c r="G130" s="158">
        <f>SUM(H130:N130)</f>
        <v>10011927.550000001</v>
      </c>
      <c r="H130" s="158">
        <v>1591961.74</v>
      </c>
      <c r="I130" s="158">
        <v>1514248.06</v>
      </c>
      <c r="J130" s="158">
        <v>1474197.26</v>
      </c>
      <c r="K130" s="158">
        <v>1545559.12</v>
      </c>
      <c r="L130" s="158">
        <v>1366817.04</v>
      </c>
      <c r="M130" s="158">
        <v>1448164.68</v>
      </c>
      <c r="N130" s="158">
        <v>1070979.6499999999</v>
      </c>
      <c r="O130" s="264"/>
      <c r="P130" s="265"/>
      <c r="Q130" s="265"/>
      <c r="R130" s="265"/>
      <c r="S130" s="265"/>
      <c r="T130" s="265"/>
      <c r="U130" s="265"/>
      <c r="V130" s="265"/>
      <c r="W130" s="265"/>
      <c r="X130" s="265"/>
      <c r="Y130" s="2"/>
    </row>
    <row r="131" spans="1:25" s="215" customFormat="1" ht="35.25" customHeight="1">
      <c r="A131" s="214"/>
      <c r="B131" s="269"/>
      <c r="C131" s="264"/>
      <c r="D131" s="264"/>
      <c r="E131" s="263"/>
      <c r="F131" s="216" t="s">
        <v>42</v>
      </c>
      <c r="G131" s="158">
        <f>SUM(H131:N131)</f>
        <v>28445.15</v>
      </c>
      <c r="H131" s="159">
        <v>0</v>
      </c>
      <c r="I131" s="159">
        <v>28445.15</v>
      </c>
      <c r="J131" s="159">
        <v>0</v>
      </c>
      <c r="K131" s="159">
        <v>0</v>
      </c>
      <c r="L131" s="148">
        <v>0</v>
      </c>
      <c r="M131" s="148">
        <v>0</v>
      </c>
      <c r="N131" s="148">
        <v>0</v>
      </c>
      <c r="O131" s="264"/>
      <c r="P131" s="265"/>
      <c r="Q131" s="265"/>
      <c r="R131" s="265"/>
      <c r="S131" s="265"/>
      <c r="T131" s="265"/>
      <c r="U131" s="265"/>
      <c r="V131" s="265"/>
      <c r="W131" s="265"/>
      <c r="X131" s="265"/>
      <c r="Y131" s="2"/>
    </row>
    <row r="132" spans="1:25" ht="15.75" customHeight="1">
      <c r="A132" s="367"/>
      <c r="B132" s="269" t="s">
        <v>233</v>
      </c>
      <c r="C132" s="264">
        <v>2020</v>
      </c>
      <c r="D132" s="264">
        <v>2026</v>
      </c>
      <c r="E132" s="261" t="s">
        <v>51</v>
      </c>
      <c r="F132" s="7" t="s">
        <v>36</v>
      </c>
      <c r="G132" s="158">
        <f t="shared" ref="G132:M132" si="44">G133+G134</f>
        <v>56769829.799999997</v>
      </c>
      <c r="H132" s="158">
        <f t="shared" si="44"/>
        <v>0</v>
      </c>
      <c r="I132" s="158">
        <f t="shared" si="44"/>
        <v>0</v>
      </c>
      <c r="J132" s="158">
        <f t="shared" si="44"/>
        <v>28925611.739999998</v>
      </c>
      <c r="K132" s="158">
        <f t="shared" si="44"/>
        <v>27844218.060000002</v>
      </c>
      <c r="L132" s="158">
        <f>L133+L134</f>
        <v>0</v>
      </c>
      <c r="M132" s="149">
        <f t="shared" si="44"/>
        <v>0</v>
      </c>
      <c r="N132" s="149">
        <f>N133+N134</f>
        <v>0</v>
      </c>
      <c r="O132" s="264" t="s">
        <v>35</v>
      </c>
      <c r="P132" s="265" t="s">
        <v>35</v>
      </c>
      <c r="Q132" s="265" t="s">
        <v>35</v>
      </c>
      <c r="R132" s="265" t="s">
        <v>35</v>
      </c>
      <c r="S132" s="265" t="s">
        <v>35</v>
      </c>
      <c r="T132" s="265" t="s">
        <v>35</v>
      </c>
      <c r="U132" s="265" t="s">
        <v>35</v>
      </c>
      <c r="V132" s="265" t="s">
        <v>35</v>
      </c>
      <c r="W132" s="265" t="s">
        <v>35</v>
      </c>
      <c r="X132" s="265" t="s">
        <v>35</v>
      </c>
      <c r="Y132" s="2"/>
    </row>
    <row r="133" spans="1:25" ht="68.25" customHeight="1">
      <c r="A133" s="367"/>
      <c r="B133" s="269"/>
      <c r="C133" s="264"/>
      <c r="D133" s="264"/>
      <c r="E133" s="262"/>
      <c r="F133" s="7" t="s">
        <v>41</v>
      </c>
      <c r="G133" s="158">
        <f>SUM(H133:N133)</f>
        <v>56769829.799999997</v>
      </c>
      <c r="H133" s="158">
        <f>H160+H136+H139+H142+H145+H148+H151+H154+H157</f>
        <v>0</v>
      </c>
      <c r="I133" s="158">
        <f t="shared" ref="I133:N133" si="45">I160+I136+I139+I142+I145+I148+I151+I154+I157</f>
        <v>0</v>
      </c>
      <c r="J133" s="158">
        <f t="shared" si="45"/>
        <v>28925611.739999998</v>
      </c>
      <c r="K133" s="158">
        <f t="shared" si="45"/>
        <v>27844218.060000002</v>
      </c>
      <c r="L133" s="158">
        <f t="shared" si="45"/>
        <v>0</v>
      </c>
      <c r="M133" s="158">
        <f t="shared" si="45"/>
        <v>0</v>
      </c>
      <c r="N133" s="158">
        <f t="shared" si="45"/>
        <v>0</v>
      </c>
      <c r="O133" s="264"/>
      <c r="P133" s="265"/>
      <c r="Q133" s="265"/>
      <c r="R133" s="265"/>
      <c r="S133" s="265"/>
      <c r="T133" s="265"/>
      <c r="U133" s="265"/>
      <c r="V133" s="265"/>
      <c r="W133" s="265"/>
      <c r="X133" s="265"/>
      <c r="Y133" s="2"/>
    </row>
    <row r="134" spans="1:25" ht="47.25">
      <c r="A134" s="367"/>
      <c r="B134" s="269"/>
      <c r="C134" s="264"/>
      <c r="D134" s="264"/>
      <c r="E134" s="263"/>
      <c r="F134" s="7" t="s">
        <v>42</v>
      </c>
      <c r="G134" s="158">
        <f>SUM(H134:N134)</f>
        <v>0</v>
      </c>
      <c r="H134" s="159">
        <f>H137+H140+H143+H146+H149+H152+H155+H161+H158</f>
        <v>0</v>
      </c>
      <c r="I134" s="159">
        <f t="shared" ref="I134:N134" si="46">I137+I140+I143+I146+I149+I152+I155+I161+I158</f>
        <v>0</v>
      </c>
      <c r="J134" s="159">
        <f t="shared" si="46"/>
        <v>0</v>
      </c>
      <c r="K134" s="159">
        <f t="shared" si="46"/>
        <v>0</v>
      </c>
      <c r="L134" s="159">
        <f t="shared" si="46"/>
        <v>0</v>
      </c>
      <c r="M134" s="159">
        <f t="shared" si="46"/>
        <v>0</v>
      </c>
      <c r="N134" s="159">
        <f t="shared" si="46"/>
        <v>0</v>
      </c>
      <c r="O134" s="264"/>
      <c r="P134" s="265"/>
      <c r="Q134" s="265"/>
      <c r="R134" s="265"/>
      <c r="S134" s="265"/>
      <c r="T134" s="265"/>
      <c r="U134" s="265"/>
      <c r="V134" s="265"/>
      <c r="W134" s="265"/>
      <c r="X134" s="265"/>
      <c r="Y134" s="2"/>
    </row>
    <row r="135" spans="1:25" s="215" customFormat="1" ht="31.5">
      <c r="A135" s="216"/>
      <c r="B135" s="269" t="s">
        <v>234</v>
      </c>
      <c r="C135" s="264">
        <v>2022</v>
      </c>
      <c r="D135" s="264">
        <v>2026</v>
      </c>
      <c r="E135" s="261" t="s">
        <v>51</v>
      </c>
      <c r="F135" s="216" t="s">
        <v>36</v>
      </c>
      <c r="G135" s="158">
        <f t="shared" ref="G135:M135" si="47">G136+G137</f>
        <v>38435208.730000004</v>
      </c>
      <c r="H135" s="158">
        <f t="shared" si="47"/>
        <v>0</v>
      </c>
      <c r="I135" s="158">
        <f t="shared" si="47"/>
        <v>0</v>
      </c>
      <c r="J135" s="158">
        <f t="shared" si="47"/>
        <v>16424085.380000001</v>
      </c>
      <c r="K135" s="158">
        <f t="shared" si="47"/>
        <v>22011123.350000001</v>
      </c>
      <c r="L135" s="158">
        <f t="shared" si="47"/>
        <v>0</v>
      </c>
      <c r="M135" s="149">
        <f t="shared" si="47"/>
        <v>0</v>
      </c>
      <c r="N135" s="149">
        <f>N136+N137</f>
        <v>0</v>
      </c>
      <c r="O135" s="264" t="s">
        <v>242</v>
      </c>
      <c r="P135" s="265" t="s">
        <v>241</v>
      </c>
      <c r="Q135" s="265">
        <v>100</v>
      </c>
      <c r="R135" s="265"/>
      <c r="S135" s="265"/>
      <c r="T135" s="265">
        <v>100</v>
      </c>
      <c r="U135" s="265">
        <v>100</v>
      </c>
      <c r="V135" s="265"/>
      <c r="W135" s="265"/>
      <c r="X135" s="265"/>
      <c r="Y135" s="2"/>
    </row>
    <row r="136" spans="1:25" s="215" customFormat="1" ht="63">
      <c r="A136" s="216"/>
      <c r="B136" s="269"/>
      <c r="C136" s="264"/>
      <c r="D136" s="264"/>
      <c r="E136" s="262"/>
      <c r="F136" s="216" t="s">
        <v>41</v>
      </c>
      <c r="G136" s="158">
        <f>SUM(H136:N136)</f>
        <v>38435208.730000004</v>
      </c>
      <c r="H136" s="158">
        <v>0</v>
      </c>
      <c r="I136" s="158">
        <v>0</v>
      </c>
      <c r="J136" s="158">
        <v>16424085.380000001</v>
      </c>
      <c r="K136" s="158">
        <v>22011123.350000001</v>
      </c>
      <c r="L136" s="158">
        <v>0</v>
      </c>
      <c r="M136" s="158">
        <v>0</v>
      </c>
      <c r="N136" s="158">
        <v>0</v>
      </c>
      <c r="O136" s="264"/>
      <c r="P136" s="265"/>
      <c r="Q136" s="265"/>
      <c r="R136" s="265"/>
      <c r="S136" s="265"/>
      <c r="T136" s="265"/>
      <c r="U136" s="265"/>
      <c r="V136" s="265"/>
      <c r="W136" s="265"/>
      <c r="X136" s="265"/>
      <c r="Y136" s="2"/>
    </row>
    <row r="137" spans="1:25" s="215" customFormat="1" ht="47.25">
      <c r="A137" s="216"/>
      <c r="B137" s="269"/>
      <c r="C137" s="264"/>
      <c r="D137" s="264"/>
      <c r="E137" s="263"/>
      <c r="F137" s="216" t="s">
        <v>42</v>
      </c>
      <c r="G137" s="158">
        <f>SUM(H137:N137)</f>
        <v>0</v>
      </c>
      <c r="H137" s="159">
        <v>0</v>
      </c>
      <c r="I137" s="159">
        <v>0</v>
      </c>
      <c r="J137" s="159">
        <v>0</v>
      </c>
      <c r="K137" s="159">
        <v>0</v>
      </c>
      <c r="L137" s="148">
        <v>0</v>
      </c>
      <c r="M137" s="148">
        <v>0</v>
      </c>
      <c r="N137" s="148">
        <v>0</v>
      </c>
      <c r="O137" s="264"/>
      <c r="P137" s="265"/>
      <c r="Q137" s="265"/>
      <c r="R137" s="265"/>
      <c r="S137" s="265"/>
      <c r="T137" s="265"/>
      <c r="U137" s="265"/>
      <c r="V137" s="265"/>
      <c r="W137" s="265"/>
      <c r="X137" s="265"/>
      <c r="Y137" s="2"/>
    </row>
    <row r="138" spans="1:25" s="215" customFormat="1" ht="31.15" customHeight="1">
      <c r="A138" s="216"/>
      <c r="B138" s="269" t="s">
        <v>235</v>
      </c>
      <c r="C138" s="264">
        <v>2022</v>
      </c>
      <c r="D138" s="264">
        <v>2026</v>
      </c>
      <c r="E138" s="261" t="s">
        <v>51</v>
      </c>
      <c r="F138" s="216" t="s">
        <v>36</v>
      </c>
      <c r="G138" s="158">
        <f t="shared" ref="G138:M138" si="48">G139+G140</f>
        <v>12761586.260000002</v>
      </c>
      <c r="H138" s="158">
        <f t="shared" si="48"/>
        <v>0</v>
      </c>
      <c r="I138" s="158">
        <f t="shared" si="48"/>
        <v>0</v>
      </c>
      <c r="J138" s="158">
        <f t="shared" si="48"/>
        <v>10129491.550000001</v>
      </c>
      <c r="K138" s="158">
        <f t="shared" si="48"/>
        <v>2632094.71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64" t="s">
        <v>242</v>
      </c>
      <c r="P138" s="265" t="s">
        <v>241</v>
      </c>
      <c r="Q138" s="265">
        <v>100</v>
      </c>
      <c r="R138" s="265"/>
      <c r="S138" s="265"/>
      <c r="T138" s="265">
        <v>100</v>
      </c>
      <c r="U138" s="265">
        <v>100</v>
      </c>
      <c r="V138" s="265"/>
      <c r="W138" s="265"/>
      <c r="X138" s="265"/>
      <c r="Y138" s="2"/>
    </row>
    <row r="139" spans="1:25" s="215" customFormat="1" ht="63">
      <c r="A139" s="216"/>
      <c r="B139" s="269"/>
      <c r="C139" s="264"/>
      <c r="D139" s="264"/>
      <c r="E139" s="262"/>
      <c r="F139" s="216" t="s">
        <v>41</v>
      </c>
      <c r="G139" s="158">
        <f>SUM(H139:N139)</f>
        <v>12761586.260000002</v>
      </c>
      <c r="H139" s="158">
        <v>0</v>
      </c>
      <c r="I139" s="158">
        <v>0</v>
      </c>
      <c r="J139" s="158">
        <v>10129491.550000001</v>
      </c>
      <c r="K139" s="158">
        <v>2632094.71</v>
      </c>
      <c r="L139" s="158">
        <v>0</v>
      </c>
      <c r="M139" s="158">
        <v>0</v>
      </c>
      <c r="N139" s="158">
        <v>0</v>
      </c>
      <c r="O139" s="264"/>
      <c r="P139" s="265"/>
      <c r="Q139" s="265"/>
      <c r="R139" s="265"/>
      <c r="S139" s="265"/>
      <c r="T139" s="265"/>
      <c r="U139" s="265"/>
      <c r="V139" s="265"/>
      <c r="W139" s="265"/>
      <c r="X139" s="265"/>
      <c r="Y139" s="2"/>
    </row>
    <row r="140" spans="1:25" s="215" customFormat="1" ht="47.25">
      <c r="A140" s="216"/>
      <c r="B140" s="269"/>
      <c r="C140" s="264"/>
      <c r="D140" s="264"/>
      <c r="E140" s="263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>
        <v>0</v>
      </c>
      <c r="L140" s="148">
        <v>0</v>
      </c>
      <c r="M140" s="148">
        <v>0</v>
      </c>
      <c r="N140" s="148">
        <v>0</v>
      </c>
      <c r="O140" s="264"/>
      <c r="P140" s="265"/>
      <c r="Q140" s="265"/>
      <c r="R140" s="265"/>
      <c r="S140" s="265"/>
      <c r="T140" s="265"/>
      <c r="U140" s="265"/>
      <c r="V140" s="265"/>
      <c r="W140" s="265"/>
      <c r="X140" s="265"/>
      <c r="Y140" s="2"/>
    </row>
    <row r="141" spans="1:25" s="215" customFormat="1" ht="31.15" customHeight="1">
      <c r="A141" s="216"/>
      <c r="B141" s="269" t="s">
        <v>236</v>
      </c>
      <c r="C141" s="264">
        <v>2022</v>
      </c>
      <c r="D141" s="264">
        <v>2026</v>
      </c>
      <c r="E141" s="261" t="s">
        <v>51</v>
      </c>
      <c r="F141" s="216" t="s">
        <v>36</v>
      </c>
      <c r="G141" s="158">
        <f t="shared" ref="G141:M141" si="49">G142+G143</f>
        <v>1641034.81</v>
      </c>
      <c r="H141" s="158">
        <f t="shared" si="49"/>
        <v>0</v>
      </c>
      <c r="I141" s="158">
        <f t="shared" si="49"/>
        <v>0</v>
      </c>
      <c r="J141" s="158">
        <f t="shared" si="49"/>
        <v>1641034.81</v>
      </c>
      <c r="K141" s="158">
        <f t="shared" si="49"/>
        <v>0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64" t="s">
        <v>242</v>
      </c>
      <c r="P141" s="265" t="s">
        <v>241</v>
      </c>
      <c r="Q141" s="265">
        <v>100</v>
      </c>
      <c r="R141" s="265"/>
      <c r="S141" s="265"/>
      <c r="T141" s="265">
        <v>100</v>
      </c>
      <c r="U141" s="265"/>
      <c r="V141" s="265"/>
      <c r="W141" s="265"/>
      <c r="X141" s="265"/>
      <c r="Y141" s="2"/>
    </row>
    <row r="142" spans="1:25" s="215" customFormat="1" ht="63">
      <c r="A142" s="216"/>
      <c r="B142" s="269"/>
      <c r="C142" s="264"/>
      <c r="D142" s="264"/>
      <c r="E142" s="262"/>
      <c r="F142" s="216" t="s">
        <v>41</v>
      </c>
      <c r="G142" s="158">
        <f>SUM(H142:N142)</f>
        <v>1641034.81</v>
      </c>
      <c r="H142" s="158">
        <v>0</v>
      </c>
      <c r="I142" s="158">
        <v>0</v>
      </c>
      <c r="J142" s="158">
        <v>1641034.81</v>
      </c>
      <c r="K142" s="158"/>
      <c r="L142" s="158"/>
      <c r="M142" s="158"/>
      <c r="N142" s="158"/>
      <c r="O142" s="264"/>
      <c r="P142" s="265"/>
      <c r="Q142" s="265"/>
      <c r="R142" s="265"/>
      <c r="S142" s="265"/>
      <c r="T142" s="265"/>
      <c r="U142" s="265"/>
      <c r="V142" s="265"/>
      <c r="W142" s="265"/>
      <c r="X142" s="265"/>
      <c r="Y142" s="2"/>
    </row>
    <row r="143" spans="1:25" s="215" customFormat="1" ht="47.25">
      <c r="A143" s="216"/>
      <c r="B143" s="269"/>
      <c r="C143" s="264"/>
      <c r="D143" s="264"/>
      <c r="E143" s="263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/>
      <c r="L143" s="148"/>
      <c r="M143" s="148"/>
      <c r="N143" s="148"/>
      <c r="O143" s="264"/>
      <c r="P143" s="265"/>
      <c r="Q143" s="265"/>
      <c r="R143" s="265"/>
      <c r="S143" s="265"/>
      <c r="T143" s="265"/>
      <c r="U143" s="265"/>
      <c r="V143" s="265"/>
      <c r="W143" s="265"/>
      <c r="X143" s="265"/>
      <c r="Y143" s="2"/>
    </row>
    <row r="144" spans="1:25" s="215" customFormat="1" ht="31.15" customHeight="1">
      <c r="A144" s="216"/>
      <c r="B144" s="269" t="s">
        <v>237</v>
      </c>
      <c r="C144" s="264">
        <v>2022</v>
      </c>
      <c r="D144" s="264">
        <v>2026</v>
      </c>
      <c r="E144" s="261" t="s">
        <v>51</v>
      </c>
      <c r="F144" s="216" t="s">
        <v>36</v>
      </c>
      <c r="G144" s="158">
        <f t="shared" ref="G144:M144" si="50">G145+G146</f>
        <v>215000</v>
      </c>
      <c r="H144" s="158">
        <f t="shared" si="50"/>
        <v>0</v>
      </c>
      <c r="I144" s="158">
        <f t="shared" si="50"/>
        <v>0</v>
      </c>
      <c r="J144" s="158">
        <f t="shared" si="50"/>
        <v>215000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64" t="s">
        <v>242</v>
      </c>
      <c r="P144" s="265" t="s">
        <v>241</v>
      </c>
      <c r="Q144" s="265">
        <v>100</v>
      </c>
      <c r="R144" s="265"/>
      <c r="S144" s="265"/>
      <c r="T144" s="265">
        <v>100</v>
      </c>
      <c r="U144" s="265"/>
      <c r="V144" s="265"/>
      <c r="W144" s="265"/>
      <c r="X144" s="265"/>
      <c r="Y144" s="2"/>
    </row>
    <row r="145" spans="1:25" s="215" customFormat="1" ht="63">
      <c r="A145" s="216"/>
      <c r="B145" s="269"/>
      <c r="C145" s="264"/>
      <c r="D145" s="264"/>
      <c r="E145" s="262"/>
      <c r="F145" s="216" t="s">
        <v>41</v>
      </c>
      <c r="G145" s="158">
        <f>SUM(H145:N145)</f>
        <v>215000</v>
      </c>
      <c r="H145" s="158">
        <v>0</v>
      </c>
      <c r="I145" s="158">
        <v>0</v>
      </c>
      <c r="J145" s="158">
        <v>215000</v>
      </c>
      <c r="K145" s="158"/>
      <c r="L145" s="158"/>
      <c r="M145" s="158"/>
      <c r="N145" s="158"/>
      <c r="O145" s="264"/>
      <c r="P145" s="265"/>
      <c r="Q145" s="265"/>
      <c r="R145" s="265"/>
      <c r="S145" s="265"/>
      <c r="T145" s="265"/>
      <c r="U145" s="265"/>
      <c r="V145" s="265"/>
      <c r="W145" s="265"/>
      <c r="X145" s="265"/>
      <c r="Y145" s="2"/>
    </row>
    <row r="146" spans="1:25" s="215" customFormat="1" ht="47.25">
      <c r="A146" s="216"/>
      <c r="B146" s="269"/>
      <c r="C146" s="264"/>
      <c r="D146" s="264"/>
      <c r="E146" s="263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64"/>
      <c r="P146" s="265"/>
      <c r="Q146" s="265"/>
      <c r="R146" s="265"/>
      <c r="S146" s="265"/>
      <c r="T146" s="265"/>
      <c r="U146" s="265"/>
      <c r="V146" s="265"/>
      <c r="W146" s="265"/>
      <c r="X146" s="265"/>
      <c r="Y146" s="2"/>
    </row>
    <row r="147" spans="1:25" s="215" customFormat="1" ht="31.15" customHeight="1">
      <c r="A147" s="216"/>
      <c r="B147" s="269" t="s">
        <v>238</v>
      </c>
      <c r="C147" s="264">
        <v>2022</v>
      </c>
      <c r="D147" s="264">
        <v>2026</v>
      </c>
      <c r="E147" s="261" t="s">
        <v>51</v>
      </c>
      <c r="F147" s="216" t="s">
        <v>36</v>
      </c>
      <c r="G147" s="158">
        <f t="shared" ref="G147:M147" si="51">G148+G149</f>
        <v>310000</v>
      </c>
      <c r="H147" s="158">
        <f t="shared" si="51"/>
        <v>0</v>
      </c>
      <c r="I147" s="158">
        <f t="shared" si="51"/>
        <v>0</v>
      </c>
      <c r="J147" s="158">
        <f t="shared" si="51"/>
        <v>310000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64" t="s">
        <v>242</v>
      </c>
      <c r="P147" s="265" t="s">
        <v>241</v>
      </c>
      <c r="Q147" s="265">
        <v>100</v>
      </c>
      <c r="R147" s="265"/>
      <c r="S147" s="265"/>
      <c r="T147" s="265">
        <v>100</v>
      </c>
      <c r="U147" s="265"/>
      <c r="V147" s="265"/>
      <c r="W147" s="265"/>
      <c r="X147" s="265"/>
      <c r="Y147" s="2"/>
    </row>
    <row r="148" spans="1:25" s="215" customFormat="1" ht="63">
      <c r="A148" s="216"/>
      <c r="B148" s="269"/>
      <c r="C148" s="264"/>
      <c r="D148" s="264"/>
      <c r="E148" s="262"/>
      <c r="F148" s="216" t="s">
        <v>41</v>
      </c>
      <c r="G148" s="158">
        <f>SUM(H148:N148)</f>
        <v>310000</v>
      </c>
      <c r="H148" s="158">
        <v>0</v>
      </c>
      <c r="I148" s="158">
        <v>0</v>
      </c>
      <c r="J148" s="158">
        <v>310000</v>
      </c>
      <c r="K148" s="158"/>
      <c r="L148" s="158"/>
      <c r="M148" s="158"/>
      <c r="N148" s="158"/>
      <c r="O148" s="264"/>
      <c r="P148" s="265"/>
      <c r="Q148" s="265"/>
      <c r="R148" s="265"/>
      <c r="S148" s="265"/>
      <c r="T148" s="265"/>
      <c r="U148" s="265"/>
      <c r="V148" s="265"/>
      <c r="W148" s="265"/>
      <c r="X148" s="265"/>
      <c r="Y148" s="2"/>
    </row>
    <row r="149" spans="1:25" s="215" customFormat="1" ht="47.25">
      <c r="A149" s="216"/>
      <c r="B149" s="269"/>
      <c r="C149" s="264"/>
      <c r="D149" s="264"/>
      <c r="E149" s="263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64"/>
      <c r="P149" s="265"/>
      <c r="Q149" s="265"/>
      <c r="R149" s="265"/>
      <c r="S149" s="265"/>
      <c r="T149" s="265"/>
      <c r="U149" s="265"/>
      <c r="V149" s="265"/>
      <c r="W149" s="265"/>
      <c r="X149" s="265"/>
      <c r="Y149" s="2"/>
    </row>
    <row r="150" spans="1:25" s="215" customFormat="1" ht="31.5">
      <c r="A150" s="216"/>
      <c r="B150" s="269" t="s">
        <v>239</v>
      </c>
      <c r="C150" s="264">
        <v>2022</v>
      </c>
      <c r="D150" s="264">
        <v>2026</v>
      </c>
      <c r="E150" s="261" t="s">
        <v>51</v>
      </c>
      <c r="F150" s="216" t="s">
        <v>36</v>
      </c>
      <c r="G150" s="158">
        <f t="shared" ref="G150:M150" si="52">G151+G152</f>
        <v>2000</v>
      </c>
      <c r="H150" s="158">
        <f t="shared" si="52"/>
        <v>0</v>
      </c>
      <c r="I150" s="158">
        <f t="shared" si="52"/>
        <v>0</v>
      </c>
      <c r="J150" s="158">
        <f t="shared" si="52"/>
        <v>1000</v>
      </c>
      <c r="K150" s="158">
        <f t="shared" si="52"/>
        <v>1000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64" t="s">
        <v>242</v>
      </c>
      <c r="P150" s="265" t="s">
        <v>241</v>
      </c>
      <c r="Q150" s="265">
        <v>100</v>
      </c>
      <c r="R150" s="265"/>
      <c r="S150" s="265"/>
      <c r="T150" s="265">
        <v>100</v>
      </c>
      <c r="U150" s="265">
        <v>100</v>
      </c>
      <c r="V150" s="265"/>
      <c r="W150" s="265"/>
      <c r="X150" s="265"/>
      <c r="Y150" s="2"/>
    </row>
    <row r="151" spans="1:25" s="215" customFormat="1" ht="63">
      <c r="A151" s="216"/>
      <c r="B151" s="269"/>
      <c r="C151" s="264"/>
      <c r="D151" s="264"/>
      <c r="E151" s="262"/>
      <c r="F151" s="216" t="s">
        <v>41</v>
      </c>
      <c r="G151" s="158">
        <f>SUM(H151:N151)</f>
        <v>2000</v>
      </c>
      <c r="H151" s="158">
        <v>0</v>
      </c>
      <c r="I151" s="158">
        <v>0</v>
      </c>
      <c r="J151" s="158">
        <v>1000</v>
      </c>
      <c r="K151" s="158">
        <v>1000</v>
      </c>
      <c r="L151" s="158"/>
      <c r="M151" s="158"/>
      <c r="N151" s="158"/>
      <c r="O151" s="264"/>
      <c r="P151" s="265"/>
      <c r="Q151" s="265"/>
      <c r="R151" s="265"/>
      <c r="S151" s="265"/>
      <c r="T151" s="265"/>
      <c r="U151" s="265"/>
      <c r="V151" s="265"/>
      <c r="W151" s="265"/>
      <c r="X151" s="265"/>
      <c r="Y151" s="2"/>
    </row>
    <row r="152" spans="1:25" s="215" customFormat="1" ht="47.25">
      <c r="A152" s="216"/>
      <c r="B152" s="269"/>
      <c r="C152" s="264"/>
      <c r="D152" s="264"/>
      <c r="E152" s="263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64"/>
      <c r="P152" s="265"/>
      <c r="Q152" s="265"/>
      <c r="R152" s="265"/>
      <c r="S152" s="265"/>
      <c r="T152" s="265"/>
      <c r="U152" s="265"/>
      <c r="V152" s="265"/>
      <c r="W152" s="265"/>
      <c r="X152" s="265"/>
      <c r="Y152" s="2"/>
    </row>
    <row r="153" spans="1:25" s="215" customFormat="1" ht="31.5">
      <c r="A153" s="216"/>
      <c r="B153" s="269" t="s">
        <v>240</v>
      </c>
      <c r="C153" s="264">
        <v>2022</v>
      </c>
      <c r="D153" s="264">
        <v>2026</v>
      </c>
      <c r="E153" s="261" t="s">
        <v>51</v>
      </c>
      <c r="F153" s="216" t="s">
        <v>36</v>
      </c>
      <c r="G153" s="158">
        <f t="shared" ref="G153:M153" si="53">G154+G155</f>
        <v>150000</v>
      </c>
      <c r="H153" s="158">
        <f t="shared" si="53"/>
        <v>0</v>
      </c>
      <c r="I153" s="158">
        <f t="shared" si="53"/>
        <v>0</v>
      </c>
      <c r="J153" s="158">
        <f t="shared" si="53"/>
        <v>150000</v>
      </c>
      <c r="K153" s="158">
        <f t="shared" si="53"/>
        <v>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64" t="s">
        <v>242</v>
      </c>
      <c r="P153" s="265" t="s">
        <v>241</v>
      </c>
      <c r="Q153" s="265">
        <v>100</v>
      </c>
      <c r="R153" s="265"/>
      <c r="S153" s="265"/>
      <c r="T153" s="265">
        <v>100</v>
      </c>
      <c r="U153" s="265"/>
      <c r="V153" s="265"/>
      <c r="W153" s="265"/>
      <c r="X153" s="265"/>
      <c r="Y153" s="2"/>
    </row>
    <row r="154" spans="1:25" s="215" customFormat="1" ht="63">
      <c r="A154" s="216"/>
      <c r="B154" s="269"/>
      <c r="C154" s="264"/>
      <c r="D154" s="264"/>
      <c r="E154" s="262"/>
      <c r="F154" s="216" t="s">
        <v>41</v>
      </c>
      <c r="G154" s="158">
        <f>SUM(H154:N154)</f>
        <v>150000</v>
      </c>
      <c r="H154" s="158">
        <v>0</v>
      </c>
      <c r="I154" s="158">
        <v>0</v>
      </c>
      <c r="J154" s="158">
        <v>150000</v>
      </c>
      <c r="K154" s="158"/>
      <c r="L154" s="158"/>
      <c r="M154" s="158"/>
      <c r="N154" s="158"/>
      <c r="O154" s="264"/>
      <c r="P154" s="265"/>
      <c r="Q154" s="265"/>
      <c r="R154" s="265"/>
      <c r="S154" s="265"/>
      <c r="T154" s="265"/>
      <c r="U154" s="265"/>
      <c r="V154" s="265"/>
      <c r="W154" s="265"/>
      <c r="X154" s="265"/>
      <c r="Y154" s="2"/>
    </row>
    <row r="155" spans="1:25" s="215" customFormat="1" ht="47.25">
      <c r="A155" s="216"/>
      <c r="B155" s="269"/>
      <c r="C155" s="264"/>
      <c r="D155" s="264"/>
      <c r="E155" s="263"/>
      <c r="F155" s="216" t="s">
        <v>42</v>
      </c>
      <c r="G155" s="158">
        <f>SUM(H155:N155)</f>
        <v>0</v>
      </c>
      <c r="H155" s="159">
        <v>0</v>
      </c>
      <c r="I155" s="159">
        <v>0</v>
      </c>
      <c r="J155" s="159">
        <v>0</v>
      </c>
      <c r="K155" s="159"/>
      <c r="L155" s="148"/>
      <c r="M155" s="148"/>
      <c r="N155" s="148"/>
      <c r="O155" s="264"/>
      <c r="P155" s="265"/>
      <c r="Q155" s="265"/>
      <c r="R155" s="265"/>
      <c r="S155" s="265"/>
      <c r="T155" s="265"/>
      <c r="U155" s="265"/>
      <c r="V155" s="265"/>
      <c r="W155" s="265"/>
      <c r="X155" s="265"/>
      <c r="Y155" s="2"/>
    </row>
    <row r="156" spans="1:25" s="249" customFormat="1" ht="31.5">
      <c r="A156" s="248"/>
      <c r="B156" s="269" t="s">
        <v>249</v>
      </c>
      <c r="C156" s="264">
        <v>2022</v>
      </c>
      <c r="D156" s="264">
        <v>2026</v>
      </c>
      <c r="E156" s="261" t="s">
        <v>51</v>
      </c>
      <c r="F156" s="248" t="s">
        <v>36</v>
      </c>
      <c r="G156" s="158">
        <f t="shared" ref="G156:M156" si="54">G157+G158</f>
        <v>55000</v>
      </c>
      <c r="H156" s="158">
        <f t="shared" si="54"/>
        <v>0</v>
      </c>
      <c r="I156" s="158">
        <f t="shared" si="54"/>
        <v>0</v>
      </c>
      <c r="J156" s="158">
        <f t="shared" si="54"/>
        <v>55000</v>
      </c>
      <c r="K156" s="158">
        <f t="shared" si="54"/>
        <v>0</v>
      </c>
      <c r="L156" s="158">
        <f t="shared" si="54"/>
        <v>0</v>
      </c>
      <c r="M156" s="149">
        <f t="shared" si="54"/>
        <v>0</v>
      </c>
      <c r="N156" s="149">
        <f>N157+N158</f>
        <v>0</v>
      </c>
      <c r="O156" s="264" t="s">
        <v>242</v>
      </c>
      <c r="P156" s="265" t="s">
        <v>241</v>
      </c>
      <c r="Q156" s="265">
        <v>100</v>
      </c>
      <c r="R156" s="265"/>
      <c r="S156" s="265"/>
      <c r="T156" s="265">
        <v>100</v>
      </c>
      <c r="U156" s="265"/>
      <c r="V156" s="265"/>
      <c r="W156" s="265"/>
      <c r="X156" s="265"/>
      <c r="Y156" s="2"/>
    </row>
    <row r="157" spans="1:25" s="249" customFormat="1" ht="63">
      <c r="A157" s="248"/>
      <c r="B157" s="269"/>
      <c r="C157" s="264"/>
      <c r="D157" s="264"/>
      <c r="E157" s="262"/>
      <c r="F157" s="248" t="s">
        <v>41</v>
      </c>
      <c r="G157" s="158">
        <f>SUM(H157:N157)</f>
        <v>55000</v>
      </c>
      <c r="H157" s="158">
        <v>0</v>
      </c>
      <c r="I157" s="158">
        <v>0</v>
      </c>
      <c r="J157" s="158">
        <v>55000</v>
      </c>
      <c r="K157" s="158">
        <v>0</v>
      </c>
      <c r="L157" s="158">
        <v>0</v>
      </c>
      <c r="M157" s="158">
        <v>0</v>
      </c>
      <c r="N157" s="158">
        <v>0</v>
      </c>
      <c r="O157" s="264"/>
      <c r="P157" s="265"/>
      <c r="Q157" s="265"/>
      <c r="R157" s="265"/>
      <c r="S157" s="265"/>
      <c r="T157" s="265"/>
      <c r="U157" s="265"/>
      <c r="V157" s="265"/>
      <c r="W157" s="265"/>
      <c r="X157" s="265"/>
      <c r="Y157" s="2"/>
    </row>
    <row r="158" spans="1:25" s="249" customFormat="1" ht="76.150000000000006" customHeight="1">
      <c r="A158" s="248"/>
      <c r="B158" s="269"/>
      <c r="C158" s="264"/>
      <c r="D158" s="264"/>
      <c r="E158" s="263"/>
      <c r="F158" s="248" t="s">
        <v>42</v>
      </c>
      <c r="G158" s="158">
        <f>SUM(H158:N158)</f>
        <v>0</v>
      </c>
      <c r="H158" s="159">
        <v>0</v>
      </c>
      <c r="I158" s="159">
        <v>0</v>
      </c>
      <c r="J158" s="159">
        <v>0</v>
      </c>
      <c r="K158" s="159">
        <v>0</v>
      </c>
      <c r="L158" s="148">
        <v>0</v>
      </c>
      <c r="M158" s="148">
        <v>0</v>
      </c>
      <c r="N158" s="148">
        <v>0</v>
      </c>
      <c r="O158" s="264"/>
      <c r="P158" s="265"/>
      <c r="Q158" s="265"/>
      <c r="R158" s="265"/>
      <c r="S158" s="265"/>
      <c r="T158" s="265"/>
      <c r="U158" s="265"/>
      <c r="V158" s="265"/>
      <c r="W158" s="265"/>
      <c r="X158" s="265"/>
      <c r="Y158" s="2"/>
    </row>
    <row r="159" spans="1:25" ht="15.75" customHeight="1">
      <c r="A159" s="367"/>
      <c r="B159" s="269" t="s">
        <v>252</v>
      </c>
      <c r="C159" s="264">
        <v>2023</v>
      </c>
      <c r="D159" s="264">
        <v>2026</v>
      </c>
      <c r="E159" s="261" t="s">
        <v>51</v>
      </c>
      <c r="F159" s="7" t="s">
        <v>36</v>
      </c>
      <c r="G159" s="158">
        <f t="shared" ref="G159:M159" si="55">G160+G161</f>
        <v>3200000</v>
      </c>
      <c r="H159" s="158">
        <f t="shared" si="55"/>
        <v>0</v>
      </c>
      <c r="I159" s="158">
        <f t="shared" si="55"/>
        <v>0</v>
      </c>
      <c r="J159" s="158">
        <f t="shared" si="55"/>
        <v>0</v>
      </c>
      <c r="K159" s="158">
        <f t="shared" si="55"/>
        <v>3200000</v>
      </c>
      <c r="L159" s="158">
        <f t="shared" si="55"/>
        <v>0</v>
      </c>
      <c r="M159" s="149">
        <f t="shared" si="55"/>
        <v>0</v>
      </c>
      <c r="N159" s="149">
        <f>N160+N161</f>
        <v>0</v>
      </c>
      <c r="O159" s="264" t="s">
        <v>242</v>
      </c>
      <c r="P159" s="265" t="s">
        <v>241</v>
      </c>
      <c r="Q159" s="265">
        <v>100</v>
      </c>
      <c r="R159" s="265"/>
      <c r="S159" s="265"/>
      <c r="T159" s="265"/>
      <c r="U159" s="265">
        <v>100</v>
      </c>
      <c r="V159" s="265"/>
      <c r="W159" s="265"/>
      <c r="X159" s="265"/>
      <c r="Y159" s="2"/>
    </row>
    <row r="160" spans="1:25" ht="63.75" customHeight="1">
      <c r="A160" s="367"/>
      <c r="B160" s="269"/>
      <c r="C160" s="264"/>
      <c r="D160" s="264"/>
      <c r="E160" s="262"/>
      <c r="F160" s="7" t="s">
        <v>41</v>
      </c>
      <c r="G160" s="158">
        <f>SUM(H160:N160)</f>
        <v>3200000</v>
      </c>
      <c r="H160" s="158">
        <v>0</v>
      </c>
      <c r="I160" s="158">
        <v>0</v>
      </c>
      <c r="J160" s="158">
        <v>0</v>
      </c>
      <c r="K160" s="158">
        <v>3200000</v>
      </c>
      <c r="L160" s="158">
        <v>0</v>
      </c>
      <c r="M160" s="158">
        <v>0</v>
      </c>
      <c r="N160" s="158">
        <v>0</v>
      </c>
      <c r="O160" s="264"/>
      <c r="P160" s="265"/>
      <c r="Q160" s="265"/>
      <c r="R160" s="265"/>
      <c r="S160" s="265"/>
      <c r="T160" s="265"/>
      <c r="U160" s="265"/>
      <c r="V160" s="265"/>
      <c r="W160" s="265"/>
      <c r="X160" s="265"/>
      <c r="Y160" s="2"/>
    </row>
    <row r="161" spans="1:25" ht="89.45" customHeight="1">
      <c r="A161" s="367"/>
      <c r="B161" s="269"/>
      <c r="C161" s="264"/>
      <c r="D161" s="264"/>
      <c r="E161" s="263"/>
      <c r="F161" s="7" t="s">
        <v>42</v>
      </c>
      <c r="G161" s="158">
        <f>SUM(H161:N161)</f>
        <v>0</v>
      </c>
      <c r="H161" s="159">
        <v>0</v>
      </c>
      <c r="I161" s="159">
        <v>0</v>
      </c>
      <c r="J161" s="159">
        <v>0</v>
      </c>
      <c r="K161" s="159">
        <v>0</v>
      </c>
      <c r="L161" s="148">
        <v>0</v>
      </c>
      <c r="M161" s="148">
        <v>0</v>
      </c>
      <c r="N161" s="148">
        <v>0</v>
      </c>
      <c r="O161" s="264"/>
      <c r="P161" s="265"/>
      <c r="Q161" s="265"/>
      <c r="R161" s="265"/>
      <c r="S161" s="265"/>
      <c r="T161" s="265"/>
      <c r="U161" s="265"/>
      <c r="V161" s="265"/>
      <c r="W161" s="265"/>
      <c r="X161" s="265"/>
      <c r="Y161" s="2"/>
    </row>
    <row r="162" spans="1:25" ht="33" customHeight="1">
      <c r="A162" s="361" t="s">
        <v>54</v>
      </c>
      <c r="B162" s="362"/>
      <c r="C162" s="346"/>
      <c r="D162" s="346"/>
      <c r="E162" s="358"/>
      <c r="F162" s="44" t="s">
        <v>36</v>
      </c>
      <c r="G162" s="160">
        <f t="shared" ref="G162:N162" si="56">G163+G164</f>
        <v>678231187.42000008</v>
      </c>
      <c r="H162" s="160">
        <f t="shared" si="56"/>
        <v>116328458.2</v>
      </c>
      <c r="I162" s="160">
        <f t="shared" si="56"/>
        <v>106264900.06999999</v>
      </c>
      <c r="J162" s="160">
        <f t="shared" si="56"/>
        <v>127536933.62</v>
      </c>
      <c r="K162" s="160">
        <f t="shared" si="56"/>
        <v>116599177.67000002</v>
      </c>
      <c r="L162" s="160">
        <f t="shared" si="56"/>
        <v>75130327.939999998</v>
      </c>
      <c r="M162" s="160">
        <f t="shared" si="56"/>
        <v>78187256.719999999</v>
      </c>
      <c r="N162" s="160">
        <f t="shared" si="56"/>
        <v>58184133.200000003</v>
      </c>
      <c r="O162" s="270"/>
      <c r="P162" s="266"/>
      <c r="Q162" s="266"/>
      <c r="R162" s="266"/>
      <c r="S162" s="266"/>
      <c r="T162" s="266"/>
      <c r="U162" s="266"/>
      <c r="V162" s="266"/>
      <c r="W162" s="266"/>
      <c r="X162" s="266"/>
      <c r="Y162" s="2"/>
    </row>
    <row r="163" spans="1:25" ht="63" customHeight="1">
      <c r="A163" s="363"/>
      <c r="B163" s="364"/>
      <c r="C163" s="347"/>
      <c r="D163" s="347"/>
      <c r="E163" s="359"/>
      <c r="F163" s="44" t="s">
        <v>41</v>
      </c>
      <c r="G163" s="160">
        <f>SUM(H163:N163)</f>
        <v>436366795.04000002</v>
      </c>
      <c r="H163" s="160">
        <f>H25+H58+H133+H127</f>
        <v>79356207.760000005</v>
      </c>
      <c r="I163" s="160">
        <f t="shared" ref="I163:N163" si="57">I25+I58+I133+I127</f>
        <v>72172053.170000002</v>
      </c>
      <c r="J163" s="160">
        <f t="shared" si="57"/>
        <v>76324672.460000008</v>
      </c>
      <c r="K163" s="160">
        <f t="shared" si="57"/>
        <v>79479386.650000006</v>
      </c>
      <c r="L163" s="160">
        <f t="shared" si="57"/>
        <v>46405516.020000003</v>
      </c>
      <c r="M163" s="160">
        <f t="shared" si="57"/>
        <v>49462116.160000004</v>
      </c>
      <c r="N163" s="160">
        <f t="shared" si="57"/>
        <v>33166842.82</v>
      </c>
      <c r="O163" s="271"/>
      <c r="P163" s="267"/>
      <c r="Q163" s="267"/>
      <c r="R163" s="267"/>
      <c r="S163" s="267"/>
      <c r="T163" s="267"/>
      <c r="U163" s="267"/>
      <c r="V163" s="267"/>
      <c r="W163" s="267"/>
      <c r="X163" s="267"/>
      <c r="Y163" s="2"/>
    </row>
    <row r="164" spans="1:25" ht="47.25">
      <c r="A164" s="365"/>
      <c r="B164" s="366"/>
      <c r="C164" s="348"/>
      <c r="D164" s="348"/>
      <c r="E164" s="360"/>
      <c r="F164" s="44" t="s">
        <v>42</v>
      </c>
      <c r="G164" s="160">
        <f>SUM(H164:N164)</f>
        <v>241864392.38</v>
      </c>
      <c r="H164" s="160">
        <f>H26+H59+H134+H128</f>
        <v>36972250.439999998</v>
      </c>
      <c r="I164" s="160">
        <f t="shared" ref="I164:N164" si="58">I26+I59+I134+I128</f>
        <v>34092846.899999999</v>
      </c>
      <c r="J164" s="160">
        <f t="shared" si="58"/>
        <v>51212261.159999996</v>
      </c>
      <c r="K164" s="160">
        <f t="shared" si="58"/>
        <v>37119791.020000003</v>
      </c>
      <c r="L164" s="160">
        <f t="shared" si="58"/>
        <v>28724811.920000002</v>
      </c>
      <c r="M164" s="160">
        <f t="shared" si="58"/>
        <v>28725140.559999999</v>
      </c>
      <c r="N164" s="160">
        <f t="shared" si="58"/>
        <v>25017290.379999999</v>
      </c>
      <c r="O164" s="272"/>
      <c r="P164" s="268"/>
      <c r="Q164" s="268"/>
      <c r="R164" s="268"/>
      <c r="S164" s="268"/>
      <c r="T164" s="268"/>
      <c r="U164" s="268"/>
      <c r="V164" s="268"/>
      <c r="W164" s="268"/>
      <c r="X164" s="268"/>
      <c r="Y164" s="2"/>
    </row>
    <row r="165" spans="1:25" s="10" customFormat="1" ht="30.75" customHeight="1">
      <c r="A165" s="349" t="s">
        <v>118</v>
      </c>
      <c r="B165" s="350"/>
      <c r="C165" s="295">
        <v>2020</v>
      </c>
      <c r="D165" s="295">
        <v>2026</v>
      </c>
      <c r="E165" s="295" t="s">
        <v>55</v>
      </c>
      <c r="F165" s="295" t="s">
        <v>55</v>
      </c>
      <c r="G165" s="356" t="s">
        <v>55</v>
      </c>
      <c r="H165" s="356" t="s">
        <v>55</v>
      </c>
      <c r="I165" s="356" t="s">
        <v>55</v>
      </c>
      <c r="J165" s="356" t="s">
        <v>55</v>
      </c>
      <c r="K165" s="356" t="s">
        <v>55</v>
      </c>
      <c r="L165" s="161" t="s">
        <v>19</v>
      </c>
      <c r="M165" s="355" t="s">
        <v>55</v>
      </c>
      <c r="N165" s="355" t="s">
        <v>55</v>
      </c>
      <c r="O165" s="306" t="s">
        <v>55</v>
      </c>
      <c r="P165" s="306" t="s">
        <v>55</v>
      </c>
      <c r="Q165" s="306" t="s">
        <v>55</v>
      </c>
      <c r="R165" s="306" t="s">
        <v>55</v>
      </c>
      <c r="S165" s="306" t="s">
        <v>55</v>
      </c>
      <c r="T165" s="306" t="s">
        <v>55</v>
      </c>
      <c r="U165" s="306" t="s">
        <v>55</v>
      </c>
      <c r="V165" s="306" t="s">
        <v>55</v>
      </c>
      <c r="W165" s="306" t="s">
        <v>55</v>
      </c>
      <c r="X165" s="306" t="s">
        <v>55</v>
      </c>
      <c r="Y165" s="9"/>
    </row>
    <row r="166" spans="1:25" s="10" customFormat="1" ht="15.75" customHeight="1">
      <c r="A166" s="351"/>
      <c r="B166" s="352"/>
      <c r="C166" s="296"/>
      <c r="D166" s="296"/>
      <c r="E166" s="296"/>
      <c r="F166" s="279"/>
      <c r="G166" s="344"/>
      <c r="H166" s="344"/>
      <c r="I166" s="344"/>
      <c r="J166" s="344"/>
      <c r="K166" s="344"/>
      <c r="L166" s="162"/>
      <c r="M166" s="277"/>
      <c r="N166" s="277"/>
      <c r="O166" s="279"/>
      <c r="P166" s="279"/>
      <c r="Q166" s="279"/>
      <c r="R166" s="279"/>
      <c r="S166" s="279"/>
      <c r="T166" s="279"/>
      <c r="U166" s="279"/>
      <c r="V166" s="279"/>
      <c r="W166" s="279"/>
      <c r="X166" s="279"/>
      <c r="Y166" s="9"/>
    </row>
    <row r="167" spans="1:25" s="10" customFormat="1" ht="70.5" customHeight="1">
      <c r="A167" s="353"/>
      <c r="B167" s="354"/>
      <c r="C167" s="296"/>
      <c r="D167" s="296"/>
      <c r="E167" s="316"/>
      <c r="F167" s="280"/>
      <c r="G167" s="345"/>
      <c r="H167" s="345"/>
      <c r="I167" s="345"/>
      <c r="J167" s="345"/>
      <c r="K167" s="345"/>
      <c r="L167" s="163"/>
      <c r="M167" s="278"/>
      <c r="N167" s="278"/>
      <c r="O167" s="280"/>
      <c r="P167" s="280"/>
      <c r="Q167" s="280"/>
      <c r="R167" s="280"/>
      <c r="S167" s="280"/>
      <c r="T167" s="280"/>
      <c r="U167" s="280"/>
      <c r="V167" s="280"/>
      <c r="W167" s="280"/>
      <c r="X167" s="280"/>
      <c r="Y167" s="9"/>
    </row>
    <row r="168" spans="1:25" s="10" customFormat="1" ht="35.25" customHeight="1">
      <c r="A168" s="371" t="s">
        <v>83</v>
      </c>
      <c r="B168" s="372"/>
      <c r="C168" s="295">
        <v>2020</v>
      </c>
      <c r="D168" s="295">
        <v>2026</v>
      </c>
      <c r="E168" s="258" t="s">
        <v>55</v>
      </c>
      <c r="F168" s="258" t="s">
        <v>55</v>
      </c>
      <c r="G168" s="317" t="s">
        <v>55</v>
      </c>
      <c r="H168" s="317" t="s">
        <v>55</v>
      </c>
      <c r="I168" s="317" t="s">
        <v>55</v>
      </c>
      <c r="J168" s="317" t="s">
        <v>55</v>
      </c>
      <c r="K168" s="317" t="s">
        <v>55</v>
      </c>
      <c r="L168" s="317" t="s">
        <v>19</v>
      </c>
      <c r="M168" s="317" t="s">
        <v>55</v>
      </c>
      <c r="N168" s="317" t="s">
        <v>55</v>
      </c>
      <c r="O168" s="302" t="s">
        <v>55</v>
      </c>
      <c r="P168" s="302" t="s">
        <v>55</v>
      </c>
      <c r="Q168" s="302" t="s">
        <v>55</v>
      </c>
      <c r="R168" s="302" t="s">
        <v>55</v>
      </c>
      <c r="S168" s="302" t="s">
        <v>55</v>
      </c>
      <c r="T168" s="302" t="s">
        <v>55</v>
      </c>
      <c r="U168" s="302" t="s">
        <v>55</v>
      </c>
      <c r="V168" s="302" t="s">
        <v>55</v>
      </c>
      <c r="W168" s="302" t="s">
        <v>55</v>
      </c>
      <c r="X168" s="306" t="s">
        <v>55</v>
      </c>
      <c r="Y168" s="9"/>
    </row>
    <row r="169" spans="1:25" s="10" customFormat="1" ht="70.5" customHeight="1">
      <c r="A169" s="373"/>
      <c r="B169" s="374"/>
      <c r="C169" s="296"/>
      <c r="D169" s="296"/>
      <c r="E169" s="259"/>
      <c r="F169" s="288"/>
      <c r="G169" s="318"/>
      <c r="H169" s="318"/>
      <c r="I169" s="318"/>
      <c r="J169" s="318"/>
      <c r="K169" s="318"/>
      <c r="L169" s="323"/>
      <c r="M169" s="318"/>
      <c r="N169" s="318"/>
      <c r="O169" s="288"/>
      <c r="P169" s="288"/>
      <c r="Q169" s="288"/>
      <c r="R169" s="288"/>
      <c r="S169" s="288"/>
      <c r="T169" s="288"/>
      <c r="U169" s="288"/>
      <c r="V169" s="288"/>
      <c r="W169" s="288"/>
      <c r="X169" s="279"/>
      <c r="Y169" s="9"/>
    </row>
    <row r="170" spans="1:25" s="10" customFormat="1" ht="120" customHeight="1">
      <c r="A170" s="375"/>
      <c r="B170" s="376"/>
      <c r="C170" s="296"/>
      <c r="D170" s="296"/>
      <c r="E170" s="260"/>
      <c r="F170" s="289"/>
      <c r="G170" s="319"/>
      <c r="H170" s="319"/>
      <c r="I170" s="319"/>
      <c r="J170" s="319"/>
      <c r="K170" s="319"/>
      <c r="L170" s="324"/>
      <c r="M170" s="319"/>
      <c r="N170" s="319"/>
      <c r="O170" s="289"/>
      <c r="P170" s="289"/>
      <c r="Q170" s="289"/>
      <c r="R170" s="289"/>
      <c r="S170" s="289"/>
      <c r="T170" s="289"/>
      <c r="U170" s="289"/>
      <c r="V170" s="289"/>
      <c r="W170" s="289"/>
      <c r="X170" s="280"/>
      <c r="Y170" s="9"/>
    </row>
    <row r="171" spans="1:25" s="10" customFormat="1" ht="37.5" customHeight="1">
      <c r="A171" s="283"/>
      <c r="B171" s="283" t="s">
        <v>133</v>
      </c>
      <c r="C171" s="295">
        <v>2020</v>
      </c>
      <c r="D171" s="295">
        <v>2026</v>
      </c>
      <c r="E171" s="258" t="s">
        <v>55</v>
      </c>
      <c r="F171" s="258" t="s">
        <v>55</v>
      </c>
      <c r="G171" s="317" t="s">
        <v>55</v>
      </c>
      <c r="H171" s="317" t="s">
        <v>55</v>
      </c>
      <c r="I171" s="317" t="s">
        <v>55</v>
      </c>
      <c r="J171" s="317" t="s">
        <v>55</v>
      </c>
      <c r="K171" s="317" t="s">
        <v>55</v>
      </c>
      <c r="L171" s="164" t="s">
        <v>19</v>
      </c>
      <c r="M171" s="317" t="s">
        <v>55</v>
      </c>
      <c r="N171" s="317" t="s">
        <v>55</v>
      </c>
      <c r="O171" s="302" t="s">
        <v>55</v>
      </c>
      <c r="P171" s="302" t="s">
        <v>55</v>
      </c>
      <c r="Q171" s="302" t="s">
        <v>55</v>
      </c>
      <c r="R171" s="302" t="s">
        <v>55</v>
      </c>
      <c r="S171" s="302" t="s">
        <v>55</v>
      </c>
      <c r="T171" s="302" t="s">
        <v>55</v>
      </c>
      <c r="U171" s="302" t="s">
        <v>55</v>
      </c>
      <c r="V171" s="302" t="s">
        <v>55</v>
      </c>
      <c r="W171" s="302" t="s">
        <v>55</v>
      </c>
      <c r="X171" s="306" t="s">
        <v>55</v>
      </c>
      <c r="Y171" s="9"/>
    </row>
    <row r="172" spans="1:25" s="10" customFormat="1" ht="36" hidden="1" customHeight="1">
      <c r="A172" s="284"/>
      <c r="B172" s="284"/>
      <c r="C172" s="296"/>
      <c r="D172" s="296"/>
      <c r="E172" s="259"/>
      <c r="F172" s="259"/>
      <c r="G172" s="323"/>
      <c r="H172" s="323"/>
      <c r="I172" s="323"/>
      <c r="J172" s="318"/>
      <c r="K172" s="318"/>
      <c r="L172" s="165" t="s">
        <v>17</v>
      </c>
      <c r="M172" s="318"/>
      <c r="N172" s="318"/>
      <c r="O172" s="288"/>
      <c r="P172" s="288"/>
      <c r="Q172" s="288"/>
      <c r="R172" s="288"/>
      <c r="S172" s="288"/>
      <c r="T172" s="288"/>
      <c r="U172" s="288"/>
      <c r="V172" s="288"/>
      <c r="W172" s="288"/>
      <c r="X172" s="279"/>
      <c r="Y172" s="9"/>
    </row>
    <row r="173" spans="1:25" ht="34.9" hidden="1" customHeight="1">
      <c r="A173" s="285"/>
      <c r="B173" s="285"/>
      <c r="C173" s="296"/>
      <c r="D173" s="296"/>
      <c r="E173" s="260"/>
      <c r="F173" s="260"/>
      <c r="G173" s="324"/>
      <c r="H173" s="324"/>
      <c r="I173" s="324"/>
      <c r="J173" s="166"/>
      <c r="K173" s="166"/>
      <c r="L173" s="166" t="s">
        <v>17</v>
      </c>
      <c r="M173" s="166"/>
      <c r="N173" s="166"/>
      <c r="O173" s="14"/>
      <c r="P173" s="14"/>
      <c r="Q173" s="14"/>
      <c r="R173" s="14"/>
      <c r="S173" s="14"/>
      <c r="T173" s="14"/>
      <c r="U173" s="14"/>
      <c r="V173" s="14"/>
      <c r="W173" s="14"/>
      <c r="X173" s="11"/>
      <c r="Y173" s="2"/>
    </row>
    <row r="174" spans="1:25" s="10" customFormat="1" ht="21" customHeight="1">
      <c r="A174" s="257"/>
      <c r="B174" s="257" t="s">
        <v>56</v>
      </c>
      <c r="C174" s="295">
        <v>2020</v>
      </c>
      <c r="D174" s="295">
        <v>2026</v>
      </c>
      <c r="E174" s="257" t="s">
        <v>114</v>
      </c>
      <c r="F174" s="17" t="s">
        <v>36</v>
      </c>
      <c r="G174" s="156">
        <f>G175+G176</f>
        <v>11319353.280000001</v>
      </c>
      <c r="H174" s="156">
        <f>H175+H176</f>
        <v>2398585.29</v>
      </c>
      <c r="I174" s="156">
        <f t="shared" ref="I174:N174" si="59">I175+I176</f>
        <v>2058695.38</v>
      </c>
      <c r="J174" s="156">
        <f t="shared" si="59"/>
        <v>2434019.94</v>
      </c>
      <c r="K174" s="156">
        <f t="shared" si="59"/>
        <v>1707569.1</v>
      </c>
      <c r="L174" s="156">
        <f t="shared" si="59"/>
        <v>954483.03</v>
      </c>
      <c r="M174" s="156">
        <f t="shared" si="59"/>
        <v>954483.03</v>
      </c>
      <c r="N174" s="156">
        <f t="shared" si="59"/>
        <v>811517.51</v>
      </c>
      <c r="O174" s="256"/>
      <c r="P174" s="256"/>
      <c r="Q174" s="256"/>
      <c r="R174" s="256"/>
      <c r="S174" s="256"/>
      <c r="T174" s="256"/>
      <c r="U174" s="256"/>
      <c r="V174" s="256"/>
      <c r="W174" s="256"/>
      <c r="X174" s="315"/>
      <c r="Y174" s="9"/>
    </row>
    <row r="175" spans="1:25" s="10" customFormat="1" ht="63" customHeight="1">
      <c r="A175" s="257"/>
      <c r="B175" s="257"/>
      <c r="C175" s="296"/>
      <c r="D175" s="296"/>
      <c r="E175" s="257"/>
      <c r="F175" s="17" t="s">
        <v>41</v>
      </c>
      <c r="G175" s="156">
        <f>SUM(H175:N175)</f>
        <v>3212023.4499999997</v>
      </c>
      <c r="H175" s="156">
        <f>H178+H181+H184+H187+H190+H193+H199+H196</f>
        <v>401079.94</v>
      </c>
      <c r="I175" s="156">
        <f t="shared" ref="I175:N175" si="60">I178+I181+I184+I187+I190+I193+I199+I196</f>
        <v>385769.24</v>
      </c>
      <c r="J175" s="156">
        <f t="shared" si="60"/>
        <v>388063.16000000003</v>
      </c>
      <c r="K175" s="156">
        <f t="shared" si="60"/>
        <v>488000</v>
      </c>
      <c r="L175" s="156">
        <f t="shared" si="60"/>
        <v>488000</v>
      </c>
      <c r="M175" s="156">
        <f t="shared" si="60"/>
        <v>488000</v>
      </c>
      <c r="N175" s="156">
        <f t="shared" si="60"/>
        <v>573111.11</v>
      </c>
      <c r="O175" s="256"/>
      <c r="P175" s="256"/>
      <c r="Q175" s="256"/>
      <c r="R175" s="256"/>
      <c r="S175" s="256"/>
      <c r="T175" s="256"/>
      <c r="U175" s="256"/>
      <c r="V175" s="256"/>
      <c r="W175" s="256"/>
      <c r="X175" s="315"/>
      <c r="Y175" s="9"/>
    </row>
    <row r="176" spans="1:25" s="10" customFormat="1" ht="47.25">
      <c r="A176" s="257"/>
      <c r="B176" s="257"/>
      <c r="C176" s="296"/>
      <c r="D176" s="296"/>
      <c r="E176" s="257"/>
      <c r="F176" s="17" t="s">
        <v>42</v>
      </c>
      <c r="G176" s="156">
        <f>SUM(H176:N176)</f>
        <v>8107329.8300000019</v>
      </c>
      <c r="H176" s="157">
        <f>H179+H182+H185+H188+H191+H194+H200+H197</f>
        <v>1997505.35</v>
      </c>
      <c r="I176" s="157">
        <f t="shared" ref="I176:N176" si="61">I179+I182+I185+I188+I191+I194+I200+I197</f>
        <v>1672926.14</v>
      </c>
      <c r="J176" s="157">
        <f t="shared" si="61"/>
        <v>2045956.78</v>
      </c>
      <c r="K176" s="157">
        <f t="shared" si="61"/>
        <v>1219569.1000000001</v>
      </c>
      <c r="L176" s="157">
        <f t="shared" si="61"/>
        <v>466483.03</v>
      </c>
      <c r="M176" s="157">
        <f t="shared" si="61"/>
        <v>466483.03</v>
      </c>
      <c r="N176" s="157">
        <f t="shared" si="61"/>
        <v>238406.39999999999</v>
      </c>
      <c r="O176" s="256"/>
      <c r="P176" s="256"/>
      <c r="Q176" s="256"/>
      <c r="R176" s="256"/>
      <c r="S176" s="256"/>
      <c r="T176" s="256"/>
      <c r="U176" s="256"/>
      <c r="V176" s="256"/>
      <c r="W176" s="256"/>
      <c r="X176" s="315"/>
      <c r="Y176" s="9"/>
    </row>
    <row r="177" spans="1:25" s="10" customFormat="1" ht="15.75" customHeight="1">
      <c r="A177" s="257"/>
      <c r="B177" s="257" t="s">
        <v>11</v>
      </c>
      <c r="C177" s="295">
        <v>2020</v>
      </c>
      <c r="D177" s="295">
        <v>2026</v>
      </c>
      <c r="E177" s="257" t="s">
        <v>114</v>
      </c>
      <c r="F177" s="17" t="s">
        <v>36</v>
      </c>
      <c r="G177" s="156">
        <f>G178+G179</f>
        <v>327432.40000000002</v>
      </c>
      <c r="H177" s="156">
        <f t="shared" ref="H177:N177" si="62">H178+H179</f>
        <v>42930</v>
      </c>
      <c r="I177" s="156">
        <f t="shared" si="62"/>
        <v>44769.24</v>
      </c>
      <c r="J177" s="156">
        <f t="shared" si="62"/>
        <v>47733.16</v>
      </c>
      <c r="K177" s="156">
        <f t="shared" si="62"/>
        <v>48000</v>
      </c>
      <c r="L177" s="156">
        <f t="shared" si="62"/>
        <v>48000</v>
      </c>
      <c r="M177" s="156">
        <f t="shared" si="62"/>
        <v>48000</v>
      </c>
      <c r="N177" s="156">
        <f t="shared" si="62"/>
        <v>48000</v>
      </c>
      <c r="O177" s="256" t="s">
        <v>90</v>
      </c>
      <c r="P177" s="256" t="s">
        <v>91</v>
      </c>
      <c r="Q177" s="256">
        <v>700</v>
      </c>
      <c r="R177" s="256">
        <v>100</v>
      </c>
      <c r="S177" s="256">
        <v>100</v>
      </c>
      <c r="T177" s="256">
        <v>100</v>
      </c>
      <c r="U177" s="256">
        <v>100</v>
      </c>
      <c r="V177" s="256">
        <v>100</v>
      </c>
      <c r="W177" s="256">
        <v>100</v>
      </c>
      <c r="X177" s="265">
        <v>100</v>
      </c>
      <c r="Y177" s="9"/>
    </row>
    <row r="178" spans="1:25" s="10" customFormat="1" ht="63" customHeight="1">
      <c r="A178" s="257"/>
      <c r="B178" s="257"/>
      <c r="C178" s="296"/>
      <c r="D178" s="296"/>
      <c r="E178" s="257"/>
      <c r="F178" s="17" t="s">
        <v>41</v>
      </c>
      <c r="G178" s="156">
        <f>SUM(H178:N178)</f>
        <v>327432.40000000002</v>
      </c>
      <c r="H178" s="156">
        <v>42930</v>
      </c>
      <c r="I178" s="156">
        <v>44769.24</v>
      </c>
      <c r="J178" s="156">
        <v>47733.16</v>
      </c>
      <c r="K178" s="156">
        <v>48000</v>
      </c>
      <c r="L178" s="156">
        <v>48000</v>
      </c>
      <c r="M178" s="156">
        <v>48000</v>
      </c>
      <c r="N178" s="156">
        <v>48000</v>
      </c>
      <c r="O178" s="256"/>
      <c r="P178" s="256"/>
      <c r="Q178" s="256"/>
      <c r="R178" s="256"/>
      <c r="S178" s="256"/>
      <c r="T178" s="256"/>
      <c r="U178" s="256"/>
      <c r="V178" s="256"/>
      <c r="W178" s="256"/>
      <c r="X178" s="265"/>
      <c r="Y178" s="9"/>
    </row>
    <row r="179" spans="1:25" s="10" customFormat="1" ht="36.75" customHeight="1">
      <c r="A179" s="257"/>
      <c r="B179" s="257"/>
      <c r="C179" s="296"/>
      <c r="D179" s="296"/>
      <c r="E179" s="257"/>
      <c r="F179" s="17" t="s">
        <v>42</v>
      </c>
      <c r="G179" s="156">
        <f>SUM(H179:N179)</f>
        <v>0</v>
      </c>
      <c r="H179" s="157">
        <v>0</v>
      </c>
      <c r="I179" s="157">
        <v>0</v>
      </c>
      <c r="J179" s="157">
        <v>0</v>
      </c>
      <c r="K179" s="157">
        <v>0</v>
      </c>
      <c r="L179" s="156">
        <v>0</v>
      </c>
      <c r="M179" s="157">
        <v>0</v>
      </c>
      <c r="N179" s="157">
        <v>0</v>
      </c>
      <c r="O179" s="256"/>
      <c r="P179" s="256"/>
      <c r="Q179" s="256"/>
      <c r="R179" s="256"/>
      <c r="S179" s="256"/>
      <c r="T179" s="256"/>
      <c r="U179" s="256"/>
      <c r="V179" s="256"/>
      <c r="W179" s="256"/>
      <c r="X179" s="265"/>
      <c r="Y179" s="9"/>
    </row>
    <row r="180" spans="1:25" s="10" customFormat="1" ht="15.75" customHeight="1">
      <c r="A180" s="257"/>
      <c r="B180" s="257" t="s">
        <v>12</v>
      </c>
      <c r="C180" s="295">
        <v>2020</v>
      </c>
      <c r="D180" s="295">
        <v>2026</v>
      </c>
      <c r="E180" s="257" t="s">
        <v>114</v>
      </c>
      <c r="F180" s="17" t="s">
        <v>36</v>
      </c>
      <c r="G180" s="156">
        <f t="shared" ref="G180:M180" si="63">G181+G182</f>
        <v>120000</v>
      </c>
      <c r="H180" s="156">
        <f t="shared" si="63"/>
        <v>0</v>
      </c>
      <c r="I180" s="156">
        <f t="shared" si="63"/>
        <v>0</v>
      </c>
      <c r="J180" s="156">
        <f t="shared" si="63"/>
        <v>0</v>
      </c>
      <c r="K180" s="156">
        <f t="shared" si="63"/>
        <v>0</v>
      </c>
      <c r="L180" s="156">
        <f t="shared" si="63"/>
        <v>0</v>
      </c>
      <c r="M180" s="156">
        <f t="shared" si="63"/>
        <v>0</v>
      </c>
      <c r="N180" s="156">
        <f>N181+N182</f>
        <v>120000</v>
      </c>
      <c r="O180" s="256" t="s">
        <v>88</v>
      </c>
      <c r="P180" s="256" t="s">
        <v>89</v>
      </c>
      <c r="Q180" s="256">
        <f>SUM(R180:X182)</f>
        <v>550</v>
      </c>
      <c r="R180" s="256"/>
      <c r="S180" s="256"/>
      <c r="T180" s="256"/>
      <c r="U180" s="256"/>
      <c r="V180" s="256"/>
      <c r="W180" s="256"/>
      <c r="X180" s="265">
        <v>550</v>
      </c>
      <c r="Y180" s="9"/>
    </row>
    <row r="181" spans="1:25" s="10" customFormat="1" ht="63" customHeight="1">
      <c r="A181" s="257"/>
      <c r="B181" s="257"/>
      <c r="C181" s="296"/>
      <c r="D181" s="296"/>
      <c r="E181" s="257"/>
      <c r="F181" s="17" t="s">
        <v>41</v>
      </c>
      <c r="G181" s="156">
        <f>SUM(H181:N181)</f>
        <v>120000</v>
      </c>
      <c r="H181" s="156">
        <v>0</v>
      </c>
      <c r="I181" s="156">
        <v>0</v>
      </c>
      <c r="J181" s="156">
        <v>0</v>
      </c>
      <c r="K181" s="156">
        <v>0</v>
      </c>
      <c r="L181" s="156">
        <v>0</v>
      </c>
      <c r="M181" s="156">
        <v>0</v>
      </c>
      <c r="N181" s="156">
        <v>120000</v>
      </c>
      <c r="O181" s="256"/>
      <c r="P181" s="256"/>
      <c r="Q181" s="256"/>
      <c r="R181" s="256"/>
      <c r="S181" s="256"/>
      <c r="T181" s="256"/>
      <c r="U181" s="256"/>
      <c r="V181" s="256"/>
      <c r="W181" s="256"/>
      <c r="X181" s="265"/>
      <c r="Y181" s="9"/>
    </row>
    <row r="182" spans="1:25" s="10" customFormat="1" ht="47.25">
      <c r="A182" s="257"/>
      <c r="B182" s="257"/>
      <c r="C182" s="296"/>
      <c r="D182" s="296"/>
      <c r="E182" s="257"/>
      <c r="F182" s="17" t="s">
        <v>42</v>
      </c>
      <c r="G182" s="156">
        <f>SUM(H182:N182)</f>
        <v>0</v>
      </c>
      <c r="H182" s="157">
        <v>0</v>
      </c>
      <c r="I182" s="157">
        <v>0</v>
      </c>
      <c r="J182" s="157">
        <v>0</v>
      </c>
      <c r="K182" s="157">
        <v>0</v>
      </c>
      <c r="L182" s="156">
        <v>0</v>
      </c>
      <c r="M182" s="157">
        <v>0</v>
      </c>
      <c r="N182" s="157">
        <v>0</v>
      </c>
      <c r="O182" s="256"/>
      <c r="P182" s="256"/>
      <c r="Q182" s="256"/>
      <c r="R182" s="256"/>
      <c r="S182" s="256"/>
      <c r="T182" s="256"/>
      <c r="U182" s="256"/>
      <c r="V182" s="256"/>
      <c r="W182" s="256"/>
      <c r="X182" s="265"/>
      <c r="Y182" s="9"/>
    </row>
    <row r="183" spans="1:25" s="10" customFormat="1" ht="21" customHeight="1">
      <c r="A183" s="283"/>
      <c r="B183" s="257" t="s">
        <v>137</v>
      </c>
      <c r="C183" s="295">
        <v>2020</v>
      </c>
      <c r="D183" s="295">
        <v>2026</v>
      </c>
      <c r="E183" s="257" t="s">
        <v>114</v>
      </c>
      <c r="F183" s="17" t="s">
        <v>36</v>
      </c>
      <c r="G183" s="157">
        <f t="shared" ref="G183:N183" si="64">G184+G185</f>
        <v>1771504.1800000002</v>
      </c>
      <c r="H183" s="157">
        <f t="shared" si="64"/>
        <v>24000</v>
      </c>
      <c r="I183" s="157">
        <f t="shared" si="64"/>
        <v>21000</v>
      </c>
      <c r="J183" s="157">
        <f t="shared" si="64"/>
        <v>18000</v>
      </c>
      <c r="K183" s="157">
        <f t="shared" si="64"/>
        <v>432393.07</v>
      </c>
      <c r="L183" s="157">
        <f t="shared" si="64"/>
        <v>440000</v>
      </c>
      <c r="M183" s="157">
        <f t="shared" si="64"/>
        <v>440000</v>
      </c>
      <c r="N183" s="157">
        <f t="shared" si="64"/>
        <v>396111.11</v>
      </c>
      <c r="O183" s="258" t="s">
        <v>94</v>
      </c>
      <c r="P183" s="258" t="s">
        <v>91</v>
      </c>
      <c r="Q183" s="256">
        <v>14</v>
      </c>
      <c r="R183" s="258">
        <v>2</v>
      </c>
      <c r="S183" s="258">
        <v>2</v>
      </c>
      <c r="T183" s="258">
        <v>2</v>
      </c>
      <c r="U183" s="258">
        <v>2</v>
      </c>
      <c r="V183" s="258">
        <v>2</v>
      </c>
      <c r="W183" s="258">
        <v>2</v>
      </c>
      <c r="X183" s="266">
        <v>2</v>
      </c>
      <c r="Y183" s="9"/>
    </row>
    <row r="184" spans="1:25" s="10" customFormat="1" ht="63" customHeight="1">
      <c r="A184" s="284"/>
      <c r="B184" s="257"/>
      <c r="C184" s="296"/>
      <c r="D184" s="296"/>
      <c r="E184" s="257"/>
      <c r="F184" s="17" t="s">
        <v>41</v>
      </c>
      <c r="G184" s="157">
        <f>SUM(H184:N184)</f>
        <v>1771504.1800000002</v>
      </c>
      <c r="H184" s="157">
        <v>24000</v>
      </c>
      <c r="I184" s="157">
        <v>21000</v>
      </c>
      <c r="J184" s="157">
        <v>18000</v>
      </c>
      <c r="K184" s="157">
        <v>432393.07</v>
      </c>
      <c r="L184" s="157">
        <v>440000</v>
      </c>
      <c r="M184" s="157">
        <v>440000</v>
      </c>
      <c r="N184" s="157">
        <v>396111.11</v>
      </c>
      <c r="O184" s="259"/>
      <c r="P184" s="259"/>
      <c r="Q184" s="256"/>
      <c r="R184" s="259"/>
      <c r="S184" s="259"/>
      <c r="T184" s="259"/>
      <c r="U184" s="259"/>
      <c r="V184" s="259"/>
      <c r="W184" s="259"/>
      <c r="X184" s="267"/>
      <c r="Y184" s="9"/>
    </row>
    <row r="185" spans="1:25" s="10" customFormat="1" ht="34.5" customHeight="1">
      <c r="A185" s="285"/>
      <c r="B185" s="257"/>
      <c r="C185" s="296"/>
      <c r="D185" s="296"/>
      <c r="E185" s="257"/>
      <c r="F185" s="17" t="s">
        <v>42</v>
      </c>
      <c r="G185" s="157">
        <f>SUM(H185:N185)</f>
        <v>0</v>
      </c>
      <c r="H185" s="157">
        <v>0</v>
      </c>
      <c r="I185" s="157"/>
      <c r="J185" s="157"/>
      <c r="K185" s="157">
        <v>0</v>
      </c>
      <c r="L185" s="157"/>
      <c r="M185" s="157">
        <v>0</v>
      </c>
      <c r="N185" s="157">
        <v>0</v>
      </c>
      <c r="O185" s="260"/>
      <c r="P185" s="260"/>
      <c r="Q185" s="256"/>
      <c r="R185" s="260"/>
      <c r="S185" s="260"/>
      <c r="T185" s="260"/>
      <c r="U185" s="260"/>
      <c r="V185" s="260"/>
      <c r="W185" s="260"/>
      <c r="X185" s="268"/>
      <c r="Y185" s="9"/>
    </row>
    <row r="186" spans="1:25" s="10" customFormat="1" ht="18.75" customHeight="1">
      <c r="A186" s="283"/>
      <c r="B186" s="257" t="s">
        <v>13</v>
      </c>
      <c r="C186" s="295">
        <v>2020</v>
      </c>
      <c r="D186" s="295">
        <v>2026</v>
      </c>
      <c r="E186" s="257" t="s">
        <v>114</v>
      </c>
      <c r="F186" s="17" t="s">
        <v>36</v>
      </c>
      <c r="G186" s="157">
        <f t="shared" ref="G186:N186" si="65">G187+G188</f>
        <v>16254</v>
      </c>
      <c r="H186" s="157">
        <f t="shared" si="65"/>
        <v>16254</v>
      </c>
      <c r="I186" s="157">
        <f t="shared" si="65"/>
        <v>0</v>
      </c>
      <c r="J186" s="157">
        <f t="shared" si="65"/>
        <v>0</v>
      </c>
      <c r="K186" s="157">
        <f t="shared" si="65"/>
        <v>0</v>
      </c>
      <c r="L186" s="157">
        <f t="shared" si="65"/>
        <v>0</v>
      </c>
      <c r="M186" s="157">
        <f t="shared" si="65"/>
        <v>0</v>
      </c>
      <c r="N186" s="157">
        <f t="shared" si="65"/>
        <v>0</v>
      </c>
      <c r="O186" s="258" t="s">
        <v>87</v>
      </c>
      <c r="P186" s="258" t="s">
        <v>135</v>
      </c>
      <c r="Q186" s="256" t="s">
        <v>43</v>
      </c>
      <c r="R186" s="258">
        <v>0.2</v>
      </c>
      <c r="S186" s="258"/>
      <c r="T186" s="258">
        <v>0</v>
      </c>
      <c r="U186" s="258">
        <v>0</v>
      </c>
      <c r="V186" s="258">
        <v>0</v>
      </c>
      <c r="W186" s="258">
        <v>0</v>
      </c>
      <c r="X186" s="266">
        <v>0</v>
      </c>
      <c r="Y186" s="9"/>
    </row>
    <row r="187" spans="1:25" s="10" customFormat="1" ht="47.25" customHeight="1">
      <c r="A187" s="284"/>
      <c r="B187" s="257"/>
      <c r="C187" s="296"/>
      <c r="D187" s="296"/>
      <c r="E187" s="257"/>
      <c r="F187" s="17" t="s">
        <v>41</v>
      </c>
      <c r="G187" s="157">
        <f>SUM(H187:N187)</f>
        <v>0</v>
      </c>
      <c r="H187" s="157">
        <v>0</v>
      </c>
      <c r="I187" s="157">
        <v>0</v>
      </c>
      <c r="J187" s="157">
        <v>0</v>
      </c>
      <c r="K187" s="157">
        <v>0</v>
      </c>
      <c r="L187" s="157">
        <v>0</v>
      </c>
      <c r="M187" s="157">
        <v>0</v>
      </c>
      <c r="N187" s="157">
        <v>0</v>
      </c>
      <c r="O187" s="259"/>
      <c r="P187" s="259"/>
      <c r="Q187" s="256"/>
      <c r="R187" s="259"/>
      <c r="S187" s="259"/>
      <c r="T187" s="259"/>
      <c r="U187" s="259"/>
      <c r="V187" s="259"/>
      <c r="W187" s="259"/>
      <c r="X187" s="267"/>
      <c r="Y187" s="9"/>
    </row>
    <row r="188" spans="1:25" s="10" customFormat="1" ht="50.25" customHeight="1">
      <c r="A188" s="285"/>
      <c r="B188" s="257"/>
      <c r="C188" s="296"/>
      <c r="D188" s="296"/>
      <c r="E188" s="257"/>
      <c r="F188" s="17" t="s">
        <v>42</v>
      </c>
      <c r="G188" s="157">
        <f>SUM(H188:N188)</f>
        <v>16254</v>
      </c>
      <c r="H188" s="157">
        <v>16254</v>
      </c>
      <c r="I188" s="157"/>
      <c r="J188" s="157">
        <v>0</v>
      </c>
      <c r="K188" s="157">
        <v>0</v>
      </c>
      <c r="L188" s="157">
        <v>0</v>
      </c>
      <c r="M188" s="157">
        <v>0</v>
      </c>
      <c r="N188" s="157">
        <v>0</v>
      </c>
      <c r="O188" s="260"/>
      <c r="P188" s="260"/>
      <c r="Q188" s="256"/>
      <c r="R188" s="260"/>
      <c r="S188" s="260"/>
      <c r="T188" s="260"/>
      <c r="U188" s="260"/>
      <c r="V188" s="260"/>
      <c r="W188" s="260"/>
      <c r="X188" s="268"/>
      <c r="Y188" s="9"/>
    </row>
    <row r="189" spans="1:25" s="10" customFormat="1" ht="21.75" customHeight="1">
      <c r="A189" s="283"/>
      <c r="B189" s="283" t="s">
        <v>14</v>
      </c>
      <c r="C189" s="295">
        <v>2020</v>
      </c>
      <c r="D189" s="295">
        <v>2026</v>
      </c>
      <c r="E189" s="257" t="s">
        <v>114</v>
      </c>
      <c r="F189" s="17" t="s">
        <v>36</v>
      </c>
      <c r="G189" s="157">
        <f t="shared" ref="G189:L189" si="66">G190+G191</f>
        <v>5000</v>
      </c>
      <c r="H189" s="157">
        <f t="shared" si="66"/>
        <v>0</v>
      </c>
      <c r="I189" s="157">
        <f t="shared" si="66"/>
        <v>0</v>
      </c>
      <c r="J189" s="157">
        <f t="shared" si="66"/>
        <v>0</v>
      </c>
      <c r="K189" s="157">
        <f t="shared" si="66"/>
        <v>0</v>
      </c>
      <c r="L189" s="157">
        <f t="shared" si="66"/>
        <v>0</v>
      </c>
      <c r="M189" s="157">
        <f>M190+M191</f>
        <v>0</v>
      </c>
      <c r="N189" s="157">
        <f>N190+N191</f>
        <v>5000</v>
      </c>
      <c r="O189" s="258" t="s">
        <v>136</v>
      </c>
      <c r="P189" s="258" t="s">
        <v>93</v>
      </c>
      <c r="Q189" s="258">
        <f>SUM(R189:X191)</f>
        <v>2</v>
      </c>
      <c r="R189" s="258">
        <v>0</v>
      </c>
      <c r="S189" s="258"/>
      <c r="T189" s="258"/>
      <c r="U189" s="258"/>
      <c r="V189" s="258"/>
      <c r="W189" s="258">
        <v>1</v>
      </c>
      <c r="X189" s="295">
        <v>1</v>
      </c>
      <c r="Y189" s="9"/>
    </row>
    <row r="190" spans="1:25" s="10" customFormat="1" ht="46.5" customHeight="1">
      <c r="A190" s="284"/>
      <c r="B190" s="284"/>
      <c r="C190" s="296"/>
      <c r="D190" s="296"/>
      <c r="E190" s="257"/>
      <c r="F190" s="17" t="s">
        <v>41</v>
      </c>
      <c r="G190" s="157">
        <f>SUM(H190:N190)</f>
        <v>5000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5000</v>
      </c>
      <c r="O190" s="259"/>
      <c r="P190" s="259"/>
      <c r="Q190" s="259"/>
      <c r="R190" s="259"/>
      <c r="S190" s="259"/>
      <c r="T190" s="259"/>
      <c r="U190" s="259"/>
      <c r="V190" s="259"/>
      <c r="W190" s="259"/>
      <c r="X190" s="296"/>
      <c r="Y190" s="9"/>
    </row>
    <row r="191" spans="1:25" s="10" customFormat="1" ht="42.75" customHeight="1">
      <c r="A191" s="285"/>
      <c r="B191" s="285"/>
      <c r="C191" s="296"/>
      <c r="D191" s="296"/>
      <c r="E191" s="257"/>
      <c r="F191" s="17" t="s">
        <v>42</v>
      </c>
      <c r="G191" s="157">
        <f>SUM(H191:N191)</f>
        <v>0</v>
      </c>
      <c r="H191" s="157">
        <v>0</v>
      </c>
      <c r="I191" s="157">
        <v>0</v>
      </c>
      <c r="J191" s="157">
        <v>0</v>
      </c>
      <c r="K191" s="157">
        <v>0</v>
      </c>
      <c r="L191" s="157">
        <v>0</v>
      </c>
      <c r="M191" s="157">
        <v>0</v>
      </c>
      <c r="N191" s="157">
        <v>0</v>
      </c>
      <c r="O191" s="260"/>
      <c r="P191" s="260"/>
      <c r="Q191" s="260"/>
      <c r="R191" s="260"/>
      <c r="S191" s="260"/>
      <c r="T191" s="260"/>
      <c r="U191" s="260"/>
      <c r="V191" s="260"/>
      <c r="W191" s="260"/>
      <c r="X191" s="316"/>
      <c r="Y191" s="9"/>
    </row>
    <row r="192" spans="1:25" s="10" customFormat="1" ht="18" customHeight="1">
      <c r="A192" s="16"/>
      <c r="B192" s="283" t="s">
        <v>15</v>
      </c>
      <c r="C192" s="295">
        <v>2020</v>
      </c>
      <c r="D192" s="295">
        <v>2026</v>
      </c>
      <c r="E192" s="257" t="s">
        <v>114</v>
      </c>
      <c r="F192" s="17" t="s">
        <v>36</v>
      </c>
      <c r="G192" s="157">
        <f t="shared" ref="G192:M192" si="67">G193+G194</f>
        <v>4000</v>
      </c>
      <c r="H192" s="157">
        <f>H193+H194</f>
        <v>0</v>
      </c>
      <c r="I192" s="157">
        <f t="shared" si="67"/>
        <v>0</v>
      </c>
      <c r="J192" s="157">
        <f t="shared" si="67"/>
        <v>0</v>
      </c>
      <c r="K192" s="157">
        <f t="shared" si="67"/>
        <v>0</v>
      </c>
      <c r="L192" s="157">
        <f t="shared" si="67"/>
        <v>0</v>
      </c>
      <c r="M192" s="157">
        <f t="shared" si="67"/>
        <v>0</v>
      </c>
      <c r="N192" s="157">
        <f>N193+N194</f>
        <v>4000</v>
      </c>
      <c r="O192" s="258" t="s">
        <v>92</v>
      </c>
      <c r="P192" s="258" t="s">
        <v>91</v>
      </c>
      <c r="Q192" s="258">
        <v>14</v>
      </c>
      <c r="R192" s="258">
        <v>2</v>
      </c>
      <c r="S192" s="258"/>
      <c r="T192" s="258"/>
      <c r="U192" s="258"/>
      <c r="V192" s="258"/>
      <c r="W192" s="258">
        <v>2</v>
      </c>
      <c r="X192" s="266">
        <v>2</v>
      </c>
      <c r="Y192" s="9"/>
    </row>
    <row r="193" spans="1:25" s="10" customFormat="1" ht="42.75" customHeight="1">
      <c r="A193" s="16"/>
      <c r="B193" s="284"/>
      <c r="C193" s="296"/>
      <c r="D193" s="296"/>
      <c r="E193" s="257"/>
      <c r="F193" s="17" t="s">
        <v>41</v>
      </c>
      <c r="G193" s="157">
        <f>SUM(H193:N193)</f>
        <v>4000</v>
      </c>
      <c r="H193" s="157">
        <v>0</v>
      </c>
      <c r="I193" s="157">
        <v>0</v>
      </c>
      <c r="J193" s="157">
        <v>0</v>
      </c>
      <c r="K193" s="157">
        <v>0</v>
      </c>
      <c r="L193" s="157">
        <v>0</v>
      </c>
      <c r="M193" s="157">
        <v>0</v>
      </c>
      <c r="N193" s="157">
        <v>4000</v>
      </c>
      <c r="O193" s="259"/>
      <c r="P193" s="259"/>
      <c r="Q193" s="259"/>
      <c r="R193" s="259"/>
      <c r="S193" s="259"/>
      <c r="T193" s="259"/>
      <c r="U193" s="259"/>
      <c r="V193" s="259"/>
      <c r="W193" s="259"/>
      <c r="X193" s="267"/>
      <c r="Y193" s="9"/>
    </row>
    <row r="194" spans="1:25" s="10" customFormat="1" ht="117" customHeight="1">
      <c r="A194" s="16"/>
      <c r="B194" s="285"/>
      <c r="C194" s="296"/>
      <c r="D194" s="296"/>
      <c r="E194" s="257"/>
      <c r="F194" s="17" t="s">
        <v>42</v>
      </c>
      <c r="G194" s="157">
        <f>SUM(H194:N194)</f>
        <v>0</v>
      </c>
      <c r="H194" s="157">
        <v>0</v>
      </c>
      <c r="I194" s="157">
        <v>0</v>
      </c>
      <c r="J194" s="157">
        <v>0</v>
      </c>
      <c r="K194" s="157">
        <v>0</v>
      </c>
      <c r="L194" s="157">
        <v>0</v>
      </c>
      <c r="M194" s="157">
        <v>0</v>
      </c>
      <c r="N194" s="157">
        <v>0</v>
      </c>
      <c r="O194" s="260"/>
      <c r="P194" s="260"/>
      <c r="Q194" s="260"/>
      <c r="R194" s="260"/>
      <c r="S194" s="260"/>
      <c r="T194" s="260"/>
      <c r="U194" s="260"/>
      <c r="V194" s="260"/>
      <c r="W194" s="260"/>
      <c r="X194" s="268"/>
      <c r="Y194" s="9"/>
    </row>
    <row r="195" spans="1:25" s="10" customFormat="1" ht="37.9" customHeight="1">
      <c r="A195" s="259"/>
      <c r="B195" s="283" t="s">
        <v>201</v>
      </c>
      <c r="C195" s="295">
        <v>2020</v>
      </c>
      <c r="D195" s="295">
        <v>2026</v>
      </c>
      <c r="E195" s="257" t="s">
        <v>114</v>
      </c>
      <c r="F195" s="45" t="s">
        <v>36</v>
      </c>
      <c r="G195" s="157">
        <f t="shared" ref="G195:N195" si="68">G196+G197</f>
        <v>2191060.89</v>
      </c>
      <c r="H195" s="157">
        <f t="shared" si="68"/>
        <v>162330.62</v>
      </c>
      <c r="I195" s="157">
        <f t="shared" si="68"/>
        <v>0</v>
      </c>
      <c r="J195" s="157">
        <f t="shared" si="68"/>
        <v>390874.78</v>
      </c>
      <c r="K195" s="157">
        <f t="shared" si="68"/>
        <v>466483.03</v>
      </c>
      <c r="L195" s="157">
        <f t="shared" si="68"/>
        <v>466483.03</v>
      </c>
      <c r="M195" s="157">
        <f t="shared" si="68"/>
        <v>466483.03</v>
      </c>
      <c r="N195" s="157">
        <f t="shared" si="68"/>
        <v>238406.39999999999</v>
      </c>
      <c r="O195" s="258" t="s">
        <v>202</v>
      </c>
      <c r="P195" s="258" t="s">
        <v>110</v>
      </c>
      <c r="Q195" s="258">
        <v>280</v>
      </c>
      <c r="R195" s="258">
        <v>40</v>
      </c>
      <c r="S195" s="258"/>
      <c r="T195" s="258">
        <v>40</v>
      </c>
      <c r="U195" s="258">
        <v>40</v>
      </c>
      <c r="V195" s="258">
        <v>40</v>
      </c>
      <c r="W195" s="258">
        <v>40</v>
      </c>
      <c r="X195" s="266">
        <v>40</v>
      </c>
      <c r="Y195" s="9"/>
    </row>
    <row r="196" spans="1:25" s="10" customFormat="1" ht="37.9" customHeight="1">
      <c r="A196" s="259"/>
      <c r="B196" s="284"/>
      <c r="C196" s="296"/>
      <c r="D196" s="296"/>
      <c r="E196" s="257"/>
      <c r="F196" s="45" t="s">
        <v>41</v>
      </c>
      <c r="G196" s="157">
        <f>SUM(H196:N196)</f>
        <v>0</v>
      </c>
      <c r="H196" s="157">
        <v>0</v>
      </c>
      <c r="I196" s="157">
        <v>0</v>
      </c>
      <c r="J196" s="157">
        <v>0</v>
      </c>
      <c r="K196" s="157">
        <v>0</v>
      </c>
      <c r="L196" s="157">
        <v>0</v>
      </c>
      <c r="M196" s="157">
        <v>0</v>
      </c>
      <c r="N196" s="157">
        <v>0</v>
      </c>
      <c r="O196" s="259"/>
      <c r="P196" s="259"/>
      <c r="Q196" s="259"/>
      <c r="R196" s="259"/>
      <c r="S196" s="259"/>
      <c r="T196" s="259"/>
      <c r="U196" s="259"/>
      <c r="V196" s="259"/>
      <c r="W196" s="259"/>
      <c r="X196" s="267"/>
      <c r="Y196" s="9"/>
    </row>
    <row r="197" spans="1:25" s="10" customFormat="1" ht="88.15" customHeight="1">
      <c r="A197" s="260"/>
      <c r="B197" s="285"/>
      <c r="C197" s="296"/>
      <c r="D197" s="296"/>
      <c r="E197" s="257"/>
      <c r="F197" s="45" t="s">
        <v>42</v>
      </c>
      <c r="G197" s="157">
        <f>SUM(H197:N197)</f>
        <v>2191060.89</v>
      </c>
      <c r="H197" s="157">
        <v>162330.62</v>
      </c>
      <c r="I197" s="157">
        <v>0</v>
      </c>
      <c r="J197" s="157">
        <v>390874.78</v>
      </c>
      <c r="K197" s="157">
        <v>466483.03</v>
      </c>
      <c r="L197" s="157">
        <v>466483.03</v>
      </c>
      <c r="M197" s="157">
        <v>466483.03</v>
      </c>
      <c r="N197" s="157">
        <v>238406.39999999999</v>
      </c>
      <c r="O197" s="260"/>
      <c r="P197" s="260"/>
      <c r="Q197" s="260"/>
      <c r="R197" s="260"/>
      <c r="S197" s="260"/>
      <c r="T197" s="260"/>
      <c r="U197" s="260"/>
      <c r="V197" s="260"/>
      <c r="W197" s="260"/>
      <c r="X197" s="268"/>
      <c r="Y197" s="9"/>
    </row>
    <row r="198" spans="1:25" s="10" customFormat="1" ht="20.25" customHeight="1">
      <c r="A198" s="283"/>
      <c r="B198" s="283" t="s">
        <v>143</v>
      </c>
      <c r="C198" s="295">
        <v>2020</v>
      </c>
      <c r="D198" s="295">
        <v>2026</v>
      </c>
      <c r="E198" s="257" t="s">
        <v>114</v>
      </c>
      <c r="F198" s="17" t="s">
        <v>36</v>
      </c>
      <c r="G198" s="157">
        <f t="shared" ref="G198:N198" si="69">G199+G200</f>
        <v>6884101.8100000005</v>
      </c>
      <c r="H198" s="157">
        <f t="shared" si="69"/>
        <v>2153070.67</v>
      </c>
      <c r="I198" s="157">
        <f t="shared" si="69"/>
        <v>1992926.14</v>
      </c>
      <c r="J198" s="157">
        <f t="shared" si="69"/>
        <v>1977412</v>
      </c>
      <c r="K198" s="157">
        <f t="shared" si="69"/>
        <v>760693</v>
      </c>
      <c r="L198" s="157">
        <f t="shared" si="69"/>
        <v>0</v>
      </c>
      <c r="M198" s="157">
        <f t="shared" si="69"/>
        <v>0</v>
      </c>
      <c r="N198" s="157">
        <f t="shared" si="69"/>
        <v>0</v>
      </c>
      <c r="O198" s="256" t="s">
        <v>88</v>
      </c>
      <c r="P198" s="258" t="s">
        <v>89</v>
      </c>
      <c r="Q198" s="258">
        <f>SUM(R198:X200)</f>
        <v>4140</v>
      </c>
      <c r="R198" s="258">
        <v>550</v>
      </c>
      <c r="S198" s="258">
        <v>650</v>
      </c>
      <c r="T198" s="258">
        <v>640</v>
      </c>
      <c r="U198" s="258">
        <v>650</v>
      </c>
      <c r="V198" s="258">
        <v>550</v>
      </c>
      <c r="W198" s="258">
        <v>550</v>
      </c>
      <c r="X198" s="266">
        <v>550</v>
      </c>
      <c r="Y198" s="9"/>
    </row>
    <row r="199" spans="1:25" s="10" customFormat="1" ht="50.25" customHeight="1">
      <c r="A199" s="284"/>
      <c r="B199" s="284"/>
      <c r="C199" s="296"/>
      <c r="D199" s="296"/>
      <c r="E199" s="257"/>
      <c r="F199" s="17" t="s">
        <v>41</v>
      </c>
      <c r="G199" s="157">
        <f>SUM(H199:N199)</f>
        <v>984086.87</v>
      </c>
      <c r="H199" s="157">
        <v>334149.94</v>
      </c>
      <c r="I199" s="157">
        <v>320000</v>
      </c>
      <c r="J199" s="157">
        <v>322330</v>
      </c>
      <c r="K199" s="157">
        <v>7606.93</v>
      </c>
      <c r="L199" s="157">
        <v>0</v>
      </c>
      <c r="M199" s="157">
        <v>0</v>
      </c>
      <c r="N199" s="157">
        <v>0</v>
      </c>
      <c r="O199" s="256"/>
      <c r="P199" s="259"/>
      <c r="Q199" s="259"/>
      <c r="R199" s="259"/>
      <c r="S199" s="259"/>
      <c r="T199" s="259"/>
      <c r="U199" s="259"/>
      <c r="V199" s="259"/>
      <c r="W199" s="259"/>
      <c r="X199" s="267"/>
      <c r="Y199" s="9"/>
    </row>
    <row r="200" spans="1:25" s="10" customFormat="1" ht="45.75" customHeight="1">
      <c r="A200" s="285"/>
      <c r="B200" s="285"/>
      <c r="C200" s="296"/>
      <c r="D200" s="296"/>
      <c r="E200" s="257"/>
      <c r="F200" s="17" t="s">
        <v>42</v>
      </c>
      <c r="G200" s="157">
        <f>SUM(H200:N200)</f>
        <v>5900014.9400000004</v>
      </c>
      <c r="H200" s="157">
        <v>1818920.73</v>
      </c>
      <c r="I200" s="157">
        <v>1672926.14</v>
      </c>
      <c r="J200" s="157">
        <v>1655082</v>
      </c>
      <c r="K200" s="157">
        <v>753086.07</v>
      </c>
      <c r="L200" s="157">
        <v>0</v>
      </c>
      <c r="M200" s="157">
        <v>0</v>
      </c>
      <c r="N200" s="157">
        <v>0</v>
      </c>
      <c r="O200" s="256"/>
      <c r="P200" s="260"/>
      <c r="Q200" s="260"/>
      <c r="R200" s="260"/>
      <c r="S200" s="260"/>
      <c r="T200" s="260"/>
      <c r="U200" s="260"/>
      <c r="V200" s="260"/>
      <c r="W200" s="260"/>
      <c r="X200" s="268"/>
      <c r="Y200" s="9"/>
    </row>
    <row r="201" spans="1:25" s="10" customFormat="1" ht="49.5" customHeight="1">
      <c r="A201" s="33"/>
      <c r="B201" s="33" t="s">
        <v>134</v>
      </c>
      <c r="C201" s="34">
        <v>2020</v>
      </c>
      <c r="D201" s="34">
        <v>2026</v>
      </c>
      <c r="E201" s="29" t="s">
        <v>55</v>
      </c>
      <c r="F201" s="31" t="s">
        <v>55</v>
      </c>
      <c r="G201" s="157" t="s">
        <v>55</v>
      </c>
      <c r="H201" s="157" t="s">
        <v>55</v>
      </c>
      <c r="I201" s="157" t="s">
        <v>55</v>
      </c>
      <c r="J201" s="157" t="s">
        <v>55</v>
      </c>
      <c r="K201" s="157" t="s">
        <v>55</v>
      </c>
      <c r="L201" s="157" t="s">
        <v>55</v>
      </c>
      <c r="M201" s="157" t="s">
        <v>55</v>
      </c>
      <c r="N201" s="157" t="s">
        <v>55</v>
      </c>
      <c r="O201" s="30" t="s">
        <v>55</v>
      </c>
      <c r="P201" s="30" t="s">
        <v>55</v>
      </c>
      <c r="Q201" s="30" t="s">
        <v>55</v>
      </c>
      <c r="R201" s="30" t="s">
        <v>55</v>
      </c>
      <c r="S201" s="30" t="s">
        <v>55</v>
      </c>
      <c r="T201" s="30" t="s">
        <v>55</v>
      </c>
      <c r="U201" s="30" t="s">
        <v>55</v>
      </c>
      <c r="V201" s="30" t="s">
        <v>55</v>
      </c>
      <c r="W201" s="30" t="s">
        <v>55</v>
      </c>
      <c r="X201" s="32" t="s">
        <v>55</v>
      </c>
      <c r="Y201" s="9"/>
    </row>
    <row r="202" spans="1:25" s="10" customFormat="1" ht="45.75" customHeight="1">
      <c r="A202" s="28"/>
      <c r="B202" s="283" t="s">
        <v>66</v>
      </c>
      <c r="C202" s="295">
        <v>2020</v>
      </c>
      <c r="D202" s="295">
        <v>2026</v>
      </c>
      <c r="E202" s="283" t="s">
        <v>57</v>
      </c>
      <c r="F202" s="26" t="s">
        <v>36</v>
      </c>
      <c r="G202" s="157">
        <f>G203+G204</f>
        <v>165212.68</v>
      </c>
      <c r="H202" s="156">
        <f>H203+H204</f>
        <v>0</v>
      </c>
      <c r="I202" s="156">
        <f t="shared" ref="I202:N202" si="70">I203+I204</f>
        <v>1650</v>
      </c>
      <c r="J202" s="156">
        <f t="shared" si="70"/>
        <v>13562.68</v>
      </c>
      <c r="K202" s="156">
        <f t="shared" si="70"/>
        <v>50000</v>
      </c>
      <c r="L202" s="156">
        <f t="shared" si="70"/>
        <v>50000</v>
      </c>
      <c r="M202" s="156">
        <f t="shared" si="70"/>
        <v>50000</v>
      </c>
      <c r="N202" s="156">
        <f t="shared" si="70"/>
        <v>0</v>
      </c>
      <c r="O202" s="258"/>
      <c r="P202" s="258" t="s">
        <v>35</v>
      </c>
      <c r="Q202" s="258" t="s">
        <v>35</v>
      </c>
      <c r="R202" s="258" t="s">
        <v>35</v>
      </c>
      <c r="S202" s="258" t="s">
        <v>35</v>
      </c>
      <c r="T202" s="258" t="s">
        <v>35</v>
      </c>
      <c r="U202" s="258" t="s">
        <v>35</v>
      </c>
      <c r="V202" s="258" t="s">
        <v>35</v>
      </c>
      <c r="W202" s="258" t="s">
        <v>35</v>
      </c>
      <c r="X202" s="266" t="s">
        <v>35</v>
      </c>
      <c r="Y202" s="9"/>
    </row>
    <row r="203" spans="1:25" s="10" customFormat="1" ht="45.75" customHeight="1">
      <c r="A203" s="28"/>
      <c r="B203" s="284"/>
      <c r="C203" s="296"/>
      <c r="D203" s="296"/>
      <c r="E203" s="284"/>
      <c r="F203" s="26" t="s">
        <v>41</v>
      </c>
      <c r="G203" s="157">
        <f>SUM(H203:N203)</f>
        <v>165212.68</v>
      </c>
      <c r="H203" s="156">
        <f>H206+H212+H209</f>
        <v>0</v>
      </c>
      <c r="I203" s="156">
        <f>I206+I212+I209</f>
        <v>1650</v>
      </c>
      <c r="J203" s="156">
        <f t="shared" ref="J203:N203" si="71">J206+J212+J209</f>
        <v>13562.68</v>
      </c>
      <c r="K203" s="156">
        <f t="shared" si="71"/>
        <v>50000</v>
      </c>
      <c r="L203" s="156">
        <f t="shared" si="71"/>
        <v>50000</v>
      </c>
      <c r="M203" s="156">
        <f t="shared" si="71"/>
        <v>50000</v>
      </c>
      <c r="N203" s="156">
        <f t="shared" si="71"/>
        <v>0</v>
      </c>
      <c r="O203" s="259"/>
      <c r="P203" s="259"/>
      <c r="Q203" s="259"/>
      <c r="R203" s="259"/>
      <c r="S203" s="259"/>
      <c r="T203" s="259"/>
      <c r="U203" s="259"/>
      <c r="V203" s="259"/>
      <c r="W203" s="259"/>
      <c r="X203" s="267"/>
      <c r="Y203" s="9"/>
    </row>
    <row r="204" spans="1:25" s="10" customFormat="1" ht="45.75" customHeight="1">
      <c r="A204" s="28"/>
      <c r="B204" s="285"/>
      <c r="C204" s="296"/>
      <c r="D204" s="296"/>
      <c r="E204" s="285"/>
      <c r="F204" s="26" t="s">
        <v>42</v>
      </c>
      <c r="G204" s="157">
        <f>SUM(H204:N204)</f>
        <v>0</v>
      </c>
      <c r="H204" s="157">
        <f>H207+H213+H210</f>
        <v>0</v>
      </c>
      <c r="I204" s="157">
        <f>I207+I213+I210</f>
        <v>0</v>
      </c>
      <c r="J204" s="157">
        <f t="shared" ref="J204:N204" si="72">J207+J213+J210</f>
        <v>0</v>
      </c>
      <c r="K204" s="157">
        <f t="shared" si="72"/>
        <v>0</v>
      </c>
      <c r="L204" s="157">
        <f t="shared" si="72"/>
        <v>0</v>
      </c>
      <c r="M204" s="157">
        <f t="shared" si="72"/>
        <v>0</v>
      </c>
      <c r="N204" s="157">
        <f t="shared" si="72"/>
        <v>0</v>
      </c>
      <c r="O204" s="260"/>
      <c r="P204" s="260"/>
      <c r="Q204" s="260"/>
      <c r="R204" s="260"/>
      <c r="S204" s="260"/>
      <c r="T204" s="260"/>
      <c r="U204" s="260"/>
      <c r="V204" s="260"/>
      <c r="W204" s="260"/>
      <c r="X204" s="268"/>
      <c r="Y204" s="9"/>
    </row>
    <row r="205" spans="1:25" s="10" customFormat="1" ht="45.75" customHeight="1">
      <c r="A205" s="28"/>
      <c r="B205" s="283" t="s">
        <v>212</v>
      </c>
      <c r="C205" s="286">
        <v>2020</v>
      </c>
      <c r="D205" s="286">
        <v>2026</v>
      </c>
      <c r="E205" s="257" t="s">
        <v>57</v>
      </c>
      <c r="F205" s="184" t="s">
        <v>36</v>
      </c>
      <c r="G205" s="157">
        <f>G206+G207</f>
        <v>0</v>
      </c>
      <c r="H205" s="156">
        <f t="shared" ref="H205" si="73">H206+H207</f>
        <v>0</v>
      </c>
      <c r="I205" s="156">
        <f>I206+I207</f>
        <v>0</v>
      </c>
      <c r="J205" s="156">
        <f t="shared" ref="J205:M205" si="74">J206+J207</f>
        <v>0</v>
      </c>
      <c r="K205" s="156">
        <f t="shared" si="74"/>
        <v>0</v>
      </c>
      <c r="L205" s="156">
        <f t="shared" si="74"/>
        <v>0</v>
      </c>
      <c r="M205" s="156">
        <f t="shared" si="74"/>
        <v>0</v>
      </c>
      <c r="N205" s="156">
        <f>N206+N207</f>
        <v>0</v>
      </c>
      <c r="O205" s="256" t="s">
        <v>211</v>
      </c>
      <c r="P205" s="256" t="s">
        <v>93</v>
      </c>
      <c r="Q205" s="256">
        <f>SUM(R205:X207)</f>
        <v>0</v>
      </c>
      <c r="R205" s="256"/>
      <c r="S205" s="256"/>
      <c r="T205" s="256"/>
      <c r="U205" s="256"/>
      <c r="V205" s="256"/>
      <c r="W205" s="256"/>
      <c r="X205" s="294"/>
      <c r="Y205" s="9"/>
    </row>
    <row r="206" spans="1:25" s="10" customFormat="1" ht="45.75" customHeight="1">
      <c r="A206" s="28"/>
      <c r="B206" s="284"/>
      <c r="C206" s="287"/>
      <c r="D206" s="287"/>
      <c r="E206" s="257"/>
      <c r="F206" s="184" t="s">
        <v>41</v>
      </c>
      <c r="G206" s="157">
        <f>SUM(H206:N206)</f>
        <v>0</v>
      </c>
      <c r="H206" s="156">
        <v>0</v>
      </c>
      <c r="I206" s="156">
        <v>0</v>
      </c>
      <c r="J206" s="156">
        <v>0</v>
      </c>
      <c r="K206" s="156">
        <v>0</v>
      </c>
      <c r="L206" s="156">
        <v>0</v>
      </c>
      <c r="M206" s="156">
        <v>0</v>
      </c>
      <c r="N206" s="156">
        <v>0</v>
      </c>
      <c r="O206" s="256"/>
      <c r="P206" s="256"/>
      <c r="Q206" s="256"/>
      <c r="R206" s="256"/>
      <c r="S206" s="256"/>
      <c r="T206" s="256"/>
      <c r="U206" s="256"/>
      <c r="V206" s="256"/>
      <c r="W206" s="256"/>
      <c r="X206" s="294"/>
      <c r="Y206" s="9"/>
    </row>
    <row r="207" spans="1:25" s="10" customFormat="1" ht="72.599999999999994" customHeight="1">
      <c r="A207" s="28"/>
      <c r="B207" s="285"/>
      <c r="C207" s="287"/>
      <c r="D207" s="287"/>
      <c r="E207" s="257"/>
      <c r="F207" s="184" t="s">
        <v>42</v>
      </c>
      <c r="G207" s="157">
        <f>SUM(H207:N207)</f>
        <v>0</v>
      </c>
      <c r="H207" s="157">
        <v>0</v>
      </c>
      <c r="I207" s="157">
        <v>0</v>
      </c>
      <c r="J207" s="157">
        <v>0</v>
      </c>
      <c r="K207" s="157">
        <v>0</v>
      </c>
      <c r="L207" s="156">
        <v>0</v>
      </c>
      <c r="M207" s="157">
        <v>0</v>
      </c>
      <c r="N207" s="157">
        <v>0</v>
      </c>
      <c r="O207" s="256"/>
      <c r="P207" s="256"/>
      <c r="Q207" s="256"/>
      <c r="R207" s="256"/>
      <c r="S207" s="256"/>
      <c r="T207" s="256"/>
      <c r="U207" s="256"/>
      <c r="V207" s="256"/>
      <c r="W207" s="256"/>
      <c r="X207" s="294"/>
      <c r="Y207" s="9"/>
    </row>
    <row r="208" spans="1:25" s="10" customFormat="1" ht="72.599999999999994" customHeight="1">
      <c r="A208" s="180"/>
      <c r="B208" s="283" t="s">
        <v>231</v>
      </c>
      <c r="C208" s="182">
        <v>2020</v>
      </c>
      <c r="D208" s="182">
        <v>2026</v>
      </c>
      <c r="E208" s="257" t="s">
        <v>57</v>
      </c>
      <c r="F208" s="181" t="s">
        <v>36</v>
      </c>
      <c r="G208" s="157">
        <f>G209+G210</f>
        <v>165212.68</v>
      </c>
      <c r="H208" s="157">
        <f>H209+H210</f>
        <v>0</v>
      </c>
      <c r="I208" s="157">
        <f t="shared" ref="I208:N208" si="75">I209+I210</f>
        <v>1650</v>
      </c>
      <c r="J208" s="157">
        <f t="shared" si="75"/>
        <v>13562.68</v>
      </c>
      <c r="K208" s="157">
        <f t="shared" si="75"/>
        <v>50000</v>
      </c>
      <c r="L208" s="157">
        <f t="shared" si="75"/>
        <v>50000</v>
      </c>
      <c r="M208" s="157">
        <f t="shared" si="75"/>
        <v>50000</v>
      </c>
      <c r="N208" s="157">
        <f t="shared" si="75"/>
        <v>0</v>
      </c>
      <c r="O208" s="325" t="s">
        <v>131</v>
      </c>
      <c r="P208" s="256" t="s">
        <v>93</v>
      </c>
      <c r="Q208" s="256">
        <f>SUM(R208:X210)</f>
        <v>180</v>
      </c>
      <c r="R208" s="258"/>
      <c r="S208" s="258">
        <v>30</v>
      </c>
      <c r="T208" s="258">
        <v>30</v>
      </c>
      <c r="U208" s="258">
        <v>30</v>
      </c>
      <c r="V208" s="258">
        <v>30</v>
      </c>
      <c r="W208" s="258">
        <v>30</v>
      </c>
      <c r="X208" s="258">
        <v>30</v>
      </c>
      <c r="Y208" s="9"/>
    </row>
    <row r="209" spans="1:25" s="10" customFormat="1" ht="72.599999999999994" customHeight="1">
      <c r="A209" s="180"/>
      <c r="B209" s="284"/>
      <c r="C209" s="182"/>
      <c r="D209" s="182"/>
      <c r="E209" s="257"/>
      <c r="F209" s="181" t="s">
        <v>41</v>
      </c>
      <c r="G209" s="157">
        <f>SUM(H209:N209)</f>
        <v>165212.68</v>
      </c>
      <c r="H209" s="157">
        <v>0</v>
      </c>
      <c r="I209" s="157">
        <v>1650</v>
      </c>
      <c r="J209" s="212">
        <v>13562.68</v>
      </c>
      <c r="K209" s="157">
        <v>50000</v>
      </c>
      <c r="L209" s="157">
        <v>50000</v>
      </c>
      <c r="M209" s="157">
        <v>50000</v>
      </c>
      <c r="N209" s="157">
        <v>0</v>
      </c>
      <c r="O209" s="326"/>
      <c r="P209" s="256"/>
      <c r="Q209" s="256"/>
      <c r="R209" s="259"/>
      <c r="S209" s="259"/>
      <c r="T209" s="259"/>
      <c r="U209" s="259"/>
      <c r="V209" s="259"/>
      <c r="W209" s="259"/>
      <c r="X209" s="259"/>
      <c r="Y209" s="9"/>
    </row>
    <row r="210" spans="1:25" s="10" customFormat="1" ht="72.599999999999994" customHeight="1">
      <c r="A210" s="180"/>
      <c r="B210" s="285"/>
      <c r="C210" s="182"/>
      <c r="D210" s="182"/>
      <c r="E210" s="257"/>
      <c r="F210" s="181" t="s">
        <v>42</v>
      </c>
      <c r="G210" s="157">
        <f>SUM(H210:N210)</f>
        <v>0</v>
      </c>
      <c r="H210" s="157"/>
      <c r="I210" s="157"/>
      <c r="J210" s="157"/>
      <c r="K210" s="157"/>
      <c r="L210" s="157"/>
      <c r="M210" s="157"/>
      <c r="N210" s="157"/>
      <c r="O210" s="327"/>
      <c r="P210" s="256"/>
      <c r="Q210" s="256"/>
      <c r="R210" s="260"/>
      <c r="S210" s="260"/>
      <c r="T210" s="260"/>
      <c r="U210" s="260"/>
      <c r="V210" s="260"/>
      <c r="W210" s="260"/>
      <c r="X210" s="260"/>
      <c r="Y210" s="9"/>
    </row>
    <row r="211" spans="1:25" s="10" customFormat="1" ht="45.75" customHeight="1">
      <c r="A211" s="183"/>
      <c r="B211" s="283" t="s">
        <v>213</v>
      </c>
      <c r="C211" s="185">
        <v>2022</v>
      </c>
      <c r="D211" s="185">
        <v>2026</v>
      </c>
      <c r="E211" s="257" t="s">
        <v>57</v>
      </c>
      <c r="F211" s="184" t="s">
        <v>36</v>
      </c>
      <c r="G211" s="157">
        <f>G212+G213</f>
        <v>0</v>
      </c>
      <c r="H211" s="157">
        <f>H212+H213</f>
        <v>0</v>
      </c>
      <c r="I211" s="157">
        <f t="shared" ref="I211:N211" si="76">I212+I213</f>
        <v>0</v>
      </c>
      <c r="J211" s="157">
        <f t="shared" si="76"/>
        <v>0</v>
      </c>
      <c r="K211" s="157">
        <f t="shared" si="76"/>
        <v>0</v>
      </c>
      <c r="L211" s="157">
        <f t="shared" si="76"/>
        <v>0</v>
      </c>
      <c r="M211" s="157">
        <f t="shared" si="76"/>
        <v>0</v>
      </c>
      <c r="N211" s="157">
        <f t="shared" si="76"/>
        <v>0</v>
      </c>
      <c r="O211" s="320" t="s">
        <v>214</v>
      </c>
      <c r="P211" s="256" t="s">
        <v>93</v>
      </c>
      <c r="Q211" s="256">
        <v>1</v>
      </c>
      <c r="R211" s="258"/>
      <c r="S211" s="258"/>
      <c r="T211" s="258">
        <v>1</v>
      </c>
      <c r="U211" s="258"/>
      <c r="V211" s="258"/>
      <c r="W211" s="258"/>
      <c r="X211" s="258"/>
      <c r="Y211" s="9"/>
    </row>
    <row r="212" spans="1:25" s="10" customFormat="1" ht="45.75" customHeight="1">
      <c r="A212" s="183"/>
      <c r="B212" s="284"/>
      <c r="C212" s="185"/>
      <c r="D212" s="185"/>
      <c r="E212" s="257"/>
      <c r="F212" s="184" t="s">
        <v>41</v>
      </c>
      <c r="G212" s="157">
        <f>SUM(H212:N212)</f>
        <v>0</v>
      </c>
      <c r="H212" s="157">
        <v>0</v>
      </c>
      <c r="I212" s="157">
        <v>0</v>
      </c>
      <c r="J212" s="157">
        <v>0</v>
      </c>
      <c r="K212" s="157">
        <v>0</v>
      </c>
      <c r="L212" s="157">
        <v>0</v>
      </c>
      <c r="M212" s="157">
        <v>0</v>
      </c>
      <c r="N212" s="157">
        <v>0</v>
      </c>
      <c r="O212" s="321"/>
      <c r="P212" s="256"/>
      <c r="Q212" s="256"/>
      <c r="R212" s="259"/>
      <c r="S212" s="259"/>
      <c r="T212" s="259"/>
      <c r="U212" s="259"/>
      <c r="V212" s="259"/>
      <c r="W212" s="259"/>
      <c r="X212" s="259"/>
      <c r="Y212" s="9"/>
    </row>
    <row r="213" spans="1:25" s="10" customFormat="1" ht="45.75" customHeight="1">
      <c r="A213" s="183"/>
      <c r="B213" s="285"/>
      <c r="C213" s="185"/>
      <c r="D213" s="185"/>
      <c r="E213" s="257"/>
      <c r="F213" s="184" t="s">
        <v>42</v>
      </c>
      <c r="G213" s="157">
        <f>SUM(H213:N213)</f>
        <v>0</v>
      </c>
      <c r="H213" s="157">
        <v>0</v>
      </c>
      <c r="I213" s="157">
        <v>0</v>
      </c>
      <c r="J213" s="157">
        <v>0</v>
      </c>
      <c r="K213" s="157">
        <v>0</v>
      </c>
      <c r="L213" s="157">
        <v>0</v>
      </c>
      <c r="M213" s="157">
        <v>0</v>
      </c>
      <c r="N213" s="157">
        <v>0</v>
      </c>
      <c r="O213" s="322"/>
      <c r="P213" s="256"/>
      <c r="Q213" s="256"/>
      <c r="R213" s="260"/>
      <c r="S213" s="260"/>
      <c r="T213" s="260"/>
      <c r="U213" s="260"/>
      <c r="V213" s="260"/>
      <c r="W213" s="260"/>
      <c r="X213" s="260"/>
      <c r="Y213" s="9"/>
    </row>
    <row r="214" spans="1:25" ht="15.75" customHeight="1">
      <c r="A214" s="283"/>
      <c r="B214" s="283" t="s">
        <v>232</v>
      </c>
      <c r="C214" s="286">
        <v>2020</v>
      </c>
      <c r="D214" s="286">
        <v>2026</v>
      </c>
      <c r="E214" s="283" t="s">
        <v>57</v>
      </c>
      <c r="F214" s="184" t="s">
        <v>36</v>
      </c>
      <c r="G214" s="157">
        <f>G215+G216</f>
        <v>3760000</v>
      </c>
      <c r="H214" s="156">
        <f>H215+H216</f>
        <v>1360000</v>
      </c>
      <c r="I214" s="156">
        <f t="shared" ref="I214:N214" si="77">I215+I216</f>
        <v>0</v>
      </c>
      <c r="J214" s="156">
        <f t="shared" si="77"/>
        <v>1200000</v>
      </c>
      <c r="K214" s="156">
        <f t="shared" si="77"/>
        <v>400000</v>
      </c>
      <c r="L214" s="156">
        <f t="shared" si="77"/>
        <v>400000</v>
      </c>
      <c r="M214" s="156">
        <f t="shared" si="77"/>
        <v>400000</v>
      </c>
      <c r="N214" s="156">
        <f t="shared" si="77"/>
        <v>0</v>
      </c>
      <c r="O214" s="258"/>
      <c r="P214" s="258" t="s">
        <v>35</v>
      </c>
      <c r="Q214" s="258" t="s">
        <v>35</v>
      </c>
      <c r="R214" s="258" t="s">
        <v>35</v>
      </c>
      <c r="S214" s="258" t="s">
        <v>35</v>
      </c>
      <c r="T214" s="258" t="s">
        <v>35</v>
      </c>
      <c r="U214" s="258" t="s">
        <v>35</v>
      </c>
      <c r="V214" s="258" t="s">
        <v>35</v>
      </c>
      <c r="W214" s="258" t="s">
        <v>35</v>
      </c>
      <c r="X214" s="270" t="s">
        <v>35</v>
      </c>
      <c r="Y214" s="2"/>
    </row>
    <row r="215" spans="1:25" ht="63" customHeight="1">
      <c r="A215" s="284"/>
      <c r="B215" s="284"/>
      <c r="C215" s="287"/>
      <c r="D215" s="287"/>
      <c r="E215" s="284"/>
      <c r="F215" s="184" t="s">
        <v>41</v>
      </c>
      <c r="G215" s="157">
        <f>SUM(H215:N215)</f>
        <v>1859427.63</v>
      </c>
      <c r="H215" s="156">
        <f>H218+H221</f>
        <v>289345.67</v>
      </c>
      <c r="I215" s="156">
        <f t="shared" ref="I215:N215" si="78">I218+I221</f>
        <v>0</v>
      </c>
      <c r="J215" s="213">
        <f t="shared" si="78"/>
        <v>370081.96</v>
      </c>
      <c r="K215" s="156">
        <f t="shared" si="78"/>
        <v>400000</v>
      </c>
      <c r="L215" s="156">
        <f t="shared" si="78"/>
        <v>400000</v>
      </c>
      <c r="M215" s="156">
        <f t="shared" si="78"/>
        <v>400000</v>
      </c>
      <c r="N215" s="156">
        <f t="shared" si="78"/>
        <v>0</v>
      </c>
      <c r="O215" s="259"/>
      <c r="P215" s="259"/>
      <c r="Q215" s="259"/>
      <c r="R215" s="259"/>
      <c r="S215" s="259"/>
      <c r="T215" s="259"/>
      <c r="U215" s="259"/>
      <c r="V215" s="259"/>
      <c r="W215" s="259"/>
      <c r="X215" s="271"/>
      <c r="Y215" s="2"/>
    </row>
    <row r="216" spans="1:25" ht="114.75" customHeight="1">
      <c r="A216" s="285"/>
      <c r="B216" s="285"/>
      <c r="C216" s="287"/>
      <c r="D216" s="287"/>
      <c r="E216" s="285"/>
      <c r="F216" s="184" t="s">
        <v>42</v>
      </c>
      <c r="G216" s="157">
        <f>SUM(H216:N216)</f>
        <v>1900572.37</v>
      </c>
      <c r="H216" s="157">
        <f>H219</f>
        <v>1070654.33</v>
      </c>
      <c r="I216" s="157">
        <f t="shared" ref="I216:N216" si="79">I219</f>
        <v>0</v>
      </c>
      <c r="J216" s="157">
        <f t="shared" si="79"/>
        <v>829918.04</v>
      </c>
      <c r="K216" s="157">
        <f t="shared" si="79"/>
        <v>0</v>
      </c>
      <c r="L216" s="157">
        <f t="shared" si="79"/>
        <v>0</v>
      </c>
      <c r="M216" s="157">
        <f t="shared" si="79"/>
        <v>0</v>
      </c>
      <c r="N216" s="157">
        <f t="shared" si="79"/>
        <v>0</v>
      </c>
      <c r="O216" s="260"/>
      <c r="P216" s="260"/>
      <c r="Q216" s="260"/>
      <c r="R216" s="260"/>
      <c r="S216" s="260"/>
      <c r="T216" s="260"/>
      <c r="U216" s="260"/>
      <c r="V216" s="260"/>
      <c r="W216" s="260"/>
      <c r="X216" s="272"/>
      <c r="Y216" s="2"/>
    </row>
    <row r="217" spans="1:25" s="90" customFormat="1" ht="27" customHeight="1">
      <c r="A217" s="79"/>
      <c r="B217" s="257" t="s">
        <v>130</v>
      </c>
      <c r="C217" s="295">
        <v>2020</v>
      </c>
      <c r="D217" s="295">
        <v>2026</v>
      </c>
      <c r="E217" s="257" t="s">
        <v>57</v>
      </c>
      <c r="F217" s="77" t="s">
        <v>36</v>
      </c>
      <c r="G217" s="157">
        <f>G218+G219</f>
        <v>3760000</v>
      </c>
      <c r="H217" s="156">
        <f t="shared" ref="H217" si="80">H218+H219</f>
        <v>1360000</v>
      </c>
      <c r="I217" s="156">
        <f>I218+I219</f>
        <v>0</v>
      </c>
      <c r="J217" s="156">
        <f t="shared" ref="J217:M217" si="81">J218+J219</f>
        <v>1200000</v>
      </c>
      <c r="K217" s="156">
        <f t="shared" si="81"/>
        <v>400000</v>
      </c>
      <c r="L217" s="156">
        <f t="shared" si="81"/>
        <v>400000</v>
      </c>
      <c r="M217" s="156">
        <f t="shared" si="81"/>
        <v>400000</v>
      </c>
      <c r="N217" s="156">
        <f>N218+N219</f>
        <v>0</v>
      </c>
      <c r="O217" s="256" t="s">
        <v>132</v>
      </c>
      <c r="P217" s="256" t="s">
        <v>68</v>
      </c>
      <c r="Q217" s="256">
        <v>100</v>
      </c>
      <c r="R217" s="256">
        <v>100</v>
      </c>
      <c r="S217" s="256"/>
      <c r="T217" s="256">
        <v>100</v>
      </c>
      <c r="U217" s="256">
        <v>100</v>
      </c>
      <c r="V217" s="256">
        <v>100</v>
      </c>
      <c r="W217" s="256"/>
      <c r="X217" s="315"/>
      <c r="Y217" s="2"/>
    </row>
    <row r="218" spans="1:25" s="90" customFormat="1" ht="42.6" customHeight="1">
      <c r="A218" s="79"/>
      <c r="B218" s="257"/>
      <c r="C218" s="296"/>
      <c r="D218" s="296"/>
      <c r="E218" s="257"/>
      <c r="F218" s="77" t="s">
        <v>41</v>
      </c>
      <c r="G218" s="157">
        <f>SUM(H218:N218)</f>
        <v>1859427.63</v>
      </c>
      <c r="H218" s="156">
        <v>289345.67</v>
      </c>
      <c r="I218" s="156"/>
      <c r="J218" s="156">
        <v>370081.96</v>
      </c>
      <c r="K218" s="156">
        <v>400000</v>
      </c>
      <c r="L218" s="156">
        <v>400000</v>
      </c>
      <c r="M218" s="156">
        <v>400000</v>
      </c>
      <c r="N218" s="156">
        <v>0</v>
      </c>
      <c r="O218" s="256"/>
      <c r="P218" s="256"/>
      <c r="Q218" s="256"/>
      <c r="R218" s="256"/>
      <c r="S218" s="256"/>
      <c r="T218" s="256"/>
      <c r="U218" s="256"/>
      <c r="V218" s="256"/>
      <c r="W218" s="256"/>
      <c r="X218" s="315"/>
      <c r="Y218" s="2"/>
    </row>
    <row r="219" spans="1:25" s="90" customFormat="1" ht="46.9" customHeight="1">
      <c r="A219" s="79"/>
      <c r="B219" s="257"/>
      <c r="C219" s="296"/>
      <c r="D219" s="296"/>
      <c r="E219" s="257"/>
      <c r="F219" s="77" t="s">
        <v>42</v>
      </c>
      <c r="G219" s="157">
        <f>SUM(H219:N219)</f>
        <v>1900572.37</v>
      </c>
      <c r="H219" s="157">
        <v>1070654.33</v>
      </c>
      <c r="I219" s="157">
        <v>0</v>
      </c>
      <c r="J219" s="157">
        <v>829918.04</v>
      </c>
      <c r="K219" s="157">
        <v>0</v>
      </c>
      <c r="L219" s="156">
        <v>0</v>
      </c>
      <c r="M219" s="157">
        <v>0</v>
      </c>
      <c r="N219" s="157">
        <v>0</v>
      </c>
      <c r="O219" s="256"/>
      <c r="P219" s="256"/>
      <c r="Q219" s="256"/>
      <c r="R219" s="256"/>
      <c r="S219" s="256"/>
      <c r="T219" s="256"/>
      <c r="U219" s="256"/>
      <c r="V219" s="256"/>
      <c r="W219" s="256"/>
      <c r="X219" s="315"/>
      <c r="Y219" s="2"/>
    </row>
    <row r="220" spans="1:25" s="10" customFormat="1" ht="25.15" hidden="1" customHeight="1">
      <c r="A220" s="257"/>
      <c r="B220" s="257"/>
      <c r="C220" s="295">
        <v>2020</v>
      </c>
      <c r="D220" s="295">
        <v>2026</v>
      </c>
      <c r="E220" s="257" t="s">
        <v>57</v>
      </c>
      <c r="F220" s="17" t="s">
        <v>36</v>
      </c>
      <c r="G220" s="157">
        <f>G221+G222</f>
        <v>0</v>
      </c>
      <c r="H220" s="156">
        <f t="shared" ref="H220:M220" si="82">H221+H222</f>
        <v>0</v>
      </c>
      <c r="I220" s="156">
        <f>I221+I222</f>
        <v>0</v>
      </c>
      <c r="J220" s="156">
        <f t="shared" si="82"/>
        <v>0</v>
      </c>
      <c r="K220" s="156">
        <f t="shared" si="82"/>
        <v>0</v>
      </c>
      <c r="L220" s="156">
        <f t="shared" si="82"/>
        <v>0</v>
      </c>
      <c r="M220" s="156">
        <f t="shared" si="82"/>
        <v>0</v>
      </c>
      <c r="N220" s="156">
        <f>N221+N222</f>
        <v>0</v>
      </c>
      <c r="O220" s="256"/>
      <c r="P220" s="256"/>
      <c r="Q220" s="256"/>
      <c r="R220" s="256"/>
      <c r="S220" s="256"/>
      <c r="T220" s="256"/>
      <c r="U220" s="256"/>
      <c r="V220" s="256"/>
      <c r="W220" s="256"/>
      <c r="X220" s="315"/>
      <c r="Y220" s="9"/>
    </row>
    <row r="221" spans="1:25" s="10" customFormat="1" ht="63" hidden="1" customHeight="1">
      <c r="A221" s="257"/>
      <c r="B221" s="257"/>
      <c r="C221" s="296"/>
      <c r="D221" s="296"/>
      <c r="E221" s="257"/>
      <c r="F221" s="17" t="s">
        <v>41</v>
      </c>
      <c r="G221" s="157">
        <f>SUM(H221:N221)</f>
        <v>0</v>
      </c>
      <c r="H221" s="156"/>
      <c r="I221" s="156">
        <v>0</v>
      </c>
      <c r="J221" s="156">
        <v>0</v>
      </c>
      <c r="K221" s="156">
        <v>0</v>
      </c>
      <c r="L221" s="157">
        <v>0</v>
      </c>
      <c r="M221" s="156">
        <v>0</v>
      </c>
      <c r="N221" s="156">
        <v>0</v>
      </c>
      <c r="O221" s="256"/>
      <c r="P221" s="256"/>
      <c r="Q221" s="256"/>
      <c r="R221" s="256"/>
      <c r="S221" s="256"/>
      <c r="T221" s="256"/>
      <c r="U221" s="256"/>
      <c r="V221" s="256"/>
      <c r="W221" s="256"/>
      <c r="X221" s="315"/>
      <c r="Y221" s="9"/>
    </row>
    <row r="222" spans="1:25" s="10" customFormat="1" ht="47.25" hidden="1">
      <c r="A222" s="257"/>
      <c r="B222" s="257"/>
      <c r="C222" s="296"/>
      <c r="D222" s="296"/>
      <c r="E222" s="257"/>
      <c r="F222" s="17" t="s">
        <v>42</v>
      </c>
      <c r="G222" s="157">
        <f>SUM(H222:N222)</f>
        <v>0</v>
      </c>
      <c r="H222" s="157"/>
      <c r="I222" s="157">
        <v>0</v>
      </c>
      <c r="J222" s="157">
        <v>0</v>
      </c>
      <c r="K222" s="157">
        <v>0</v>
      </c>
      <c r="L222" s="156">
        <v>0</v>
      </c>
      <c r="M222" s="157">
        <v>0</v>
      </c>
      <c r="N222" s="157">
        <v>0</v>
      </c>
      <c r="O222" s="256"/>
      <c r="P222" s="256"/>
      <c r="Q222" s="256"/>
      <c r="R222" s="256"/>
      <c r="S222" s="256"/>
      <c r="T222" s="256"/>
      <c r="U222" s="256"/>
      <c r="V222" s="256"/>
      <c r="W222" s="256"/>
      <c r="X222" s="315"/>
      <c r="Y222" s="9"/>
    </row>
    <row r="223" spans="1:25" s="10" customFormat="1" ht="18.75" hidden="1" customHeight="1">
      <c r="A223" s="283"/>
      <c r="B223" s="384"/>
      <c r="C223" s="295"/>
      <c r="D223" s="295"/>
      <c r="E223" s="257"/>
      <c r="F223" s="17"/>
      <c r="G223" s="157"/>
      <c r="H223" s="157"/>
      <c r="I223" s="157"/>
      <c r="J223" s="157"/>
      <c r="K223" s="157"/>
      <c r="L223" s="157"/>
      <c r="M223" s="157"/>
      <c r="N223" s="157"/>
      <c r="O223" s="291"/>
      <c r="P223" s="258"/>
      <c r="Q223" s="258"/>
      <c r="R223" s="258"/>
      <c r="S223" s="258"/>
      <c r="T223" s="258"/>
      <c r="U223" s="258"/>
      <c r="V223" s="258"/>
      <c r="W223" s="258"/>
      <c r="X223" s="295"/>
      <c r="Y223" s="9"/>
    </row>
    <row r="224" spans="1:25" s="10" customFormat="1" ht="63" hidden="1" customHeight="1">
      <c r="A224" s="284"/>
      <c r="B224" s="385"/>
      <c r="C224" s="296"/>
      <c r="D224" s="296"/>
      <c r="E224" s="257"/>
      <c r="F224" s="17"/>
      <c r="G224" s="157"/>
      <c r="H224" s="157"/>
      <c r="I224" s="157"/>
      <c r="J224" s="157"/>
      <c r="K224" s="157"/>
      <c r="L224" s="157"/>
      <c r="M224" s="157"/>
      <c r="N224" s="157"/>
      <c r="O224" s="292"/>
      <c r="P224" s="259"/>
      <c r="Q224" s="259"/>
      <c r="R224" s="259"/>
      <c r="S224" s="259"/>
      <c r="T224" s="259"/>
      <c r="U224" s="259"/>
      <c r="V224" s="259"/>
      <c r="W224" s="259"/>
      <c r="X224" s="296"/>
      <c r="Y224" s="9"/>
    </row>
    <row r="225" spans="1:25" s="10" customFormat="1" hidden="1">
      <c r="A225" s="285"/>
      <c r="B225" s="386"/>
      <c r="C225" s="296"/>
      <c r="D225" s="296"/>
      <c r="E225" s="257"/>
      <c r="F225" s="17"/>
      <c r="G225" s="157"/>
      <c r="H225" s="157"/>
      <c r="I225" s="157"/>
      <c r="J225" s="157"/>
      <c r="K225" s="157"/>
      <c r="L225" s="157"/>
      <c r="M225" s="157"/>
      <c r="N225" s="157"/>
      <c r="O225" s="292"/>
      <c r="P225" s="260"/>
      <c r="Q225" s="260"/>
      <c r="R225" s="260"/>
      <c r="S225" s="260"/>
      <c r="T225" s="260"/>
      <c r="U225" s="260"/>
      <c r="V225" s="260"/>
      <c r="W225" s="260"/>
      <c r="X225" s="316"/>
      <c r="Y225" s="9"/>
    </row>
    <row r="226" spans="1:25" s="42" customFormat="1" ht="15.75" customHeight="1">
      <c r="A226" s="378" t="s">
        <v>58</v>
      </c>
      <c r="B226" s="379"/>
      <c r="C226" s="387">
        <v>2020</v>
      </c>
      <c r="D226" s="387">
        <v>2026</v>
      </c>
      <c r="E226" s="390"/>
      <c r="F226" s="43" t="s">
        <v>36</v>
      </c>
      <c r="G226" s="167">
        <f>G227+G228</f>
        <v>15244565.960000001</v>
      </c>
      <c r="H226" s="168">
        <f>H227+H228</f>
        <v>3758585.29</v>
      </c>
      <c r="I226" s="168">
        <f t="shared" ref="I226:N226" si="83">I227+I228</f>
        <v>2060345.38</v>
      </c>
      <c r="J226" s="168">
        <f t="shared" si="83"/>
        <v>3647582.6200000006</v>
      </c>
      <c r="K226" s="168">
        <f t="shared" si="83"/>
        <v>2157569.1</v>
      </c>
      <c r="L226" s="168">
        <f t="shared" si="83"/>
        <v>1404483.03</v>
      </c>
      <c r="M226" s="168">
        <f t="shared" si="83"/>
        <v>1404483.03</v>
      </c>
      <c r="N226" s="168">
        <f t="shared" si="83"/>
        <v>811517.51</v>
      </c>
      <c r="O226" s="258"/>
      <c r="P226" s="259"/>
      <c r="Q226" s="259"/>
      <c r="R226" s="258"/>
      <c r="S226" s="258"/>
      <c r="T226" s="258"/>
      <c r="U226" s="258"/>
      <c r="V226" s="258"/>
      <c r="W226" s="258"/>
      <c r="X226" s="270"/>
      <c r="Y226" s="41"/>
    </row>
    <row r="227" spans="1:25" s="42" customFormat="1" ht="63" customHeight="1">
      <c r="A227" s="380"/>
      <c r="B227" s="381"/>
      <c r="C227" s="388"/>
      <c r="D227" s="388"/>
      <c r="E227" s="391"/>
      <c r="F227" s="43" t="s">
        <v>41</v>
      </c>
      <c r="G227" s="167">
        <f>SUM(H227:N227)</f>
        <v>5236663.7600000007</v>
      </c>
      <c r="H227" s="168">
        <f>H175+H215+H203</f>
        <v>690425.61</v>
      </c>
      <c r="I227" s="168">
        <f t="shared" ref="I227:N227" si="84">I175+I215+I203</f>
        <v>387419.24</v>
      </c>
      <c r="J227" s="168">
        <f t="shared" si="84"/>
        <v>771707.80000000016</v>
      </c>
      <c r="K227" s="168">
        <f t="shared" si="84"/>
        <v>938000</v>
      </c>
      <c r="L227" s="168">
        <f t="shared" si="84"/>
        <v>938000</v>
      </c>
      <c r="M227" s="168">
        <f t="shared" si="84"/>
        <v>938000</v>
      </c>
      <c r="N227" s="168">
        <f t="shared" si="84"/>
        <v>573111.11</v>
      </c>
      <c r="O227" s="259"/>
      <c r="P227" s="259"/>
      <c r="Q227" s="259"/>
      <c r="R227" s="259"/>
      <c r="S227" s="259"/>
      <c r="T227" s="259"/>
      <c r="U227" s="259"/>
      <c r="V227" s="259"/>
      <c r="W227" s="259"/>
      <c r="X227" s="271"/>
      <c r="Y227" s="41"/>
    </row>
    <row r="228" spans="1:25" s="42" customFormat="1" ht="47.25">
      <c r="A228" s="382"/>
      <c r="B228" s="383"/>
      <c r="C228" s="389"/>
      <c r="D228" s="389"/>
      <c r="E228" s="392"/>
      <c r="F228" s="43" t="s">
        <v>42</v>
      </c>
      <c r="G228" s="167">
        <f>SUM(H228:N228)</f>
        <v>10007902.199999999</v>
      </c>
      <c r="H228" s="167">
        <f>H176+H216+H204</f>
        <v>3068159.68</v>
      </c>
      <c r="I228" s="167">
        <f t="shared" ref="I228:N228" si="85">I176+I216+I204</f>
        <v>1672926.14</v>
      </c>
      <c r="J228" s="167">
        <f t="shared" si="85"/>
        <v>2875874.8200000003</v>
      </c>
      <c r="K228" s="167">
        <f t="shared" si="85"/>
        <v>1219569.1000000001</v>
      </c>
      <c r="L228" s="167">
        <f t="shared" si="85"/>
        <v>466483.03</v>
      </c>
      <c r="M228" s="167">
        <f t="shared" si="85"/>
        <v>466483.03</v>
      </c>
      <c r="N228" s="167">
        <f t="shared" si="85"/>
        <v>238406.39999999999</v>
      </c>
      <c r="O228" s="260"/>
      <c r="P228" s="260"/>
      <c r="Q228" s="260"/>
      <c r="R228" s="260"/>
      <c r="S228" s="260"/>
      <c r="T228" s="260"/>
      <c r="U228" s="260"/>
      <c r="V228" s="260"/>
      <c r="W228" s="260"/>
      <c r="X228" s="272"/>
      <c r="Y228" s="41"/>
    </row>
    <row r="229" spans="1:25" ht="49.9" customHeight="1">
      <c r="A229" s="297" t="s">
        <v>76</v>
      </c>
      <c r="B229" s="298"/>
      <c r="C229" s="13">
        <v>2020</v>
      </c>
      <c r="D229" s="13">
        <v>2026</v>
      </c>
      <c r="E229" s="18" t="s">
        <v>43</v>
      </c>
      <c r="F229" s="18" t="s">
        <v>43</v>
      </c>
      <c r="G229" s="169" t="s">
        <v>43</v>
      </c>
      <c r="H229" s="169" t="s">
        <v>43</v>
      </c>
      <c r="I229" s="169" t="s">
        <v>43</v>
      </c>
      <c r="J229" s="169" t="s">
        <v>43</v>
      </c>
      <c r="K229" s="169" t="s">
        <v>43</v>
      </c>
      <c r="L229" s="169" t="s">
        <v>43</v>
      </c>
      <c r="M229" s="169" t="s">
        <v>43</v>
      </c>
      <c r="N229" s="169" t="s">
        <v>43</v>
      </c>
      <c r="O229" s="13"/>
      <c r="P229" s="13"/>
      <c r="Q229" s="13"/>
      <c r="R229" s="13"/>
      <c r="S229" s="13"/>
      <c r="T229" s="13"/>
      <c r="U229" s="13"/>
      <c r="V229" s="13"/>
      <c r="W229" s="13"/>
      <c r="X229" s="3"/>
      <c r="Y229" s="2"/>
    </row>
    <row r="230" spans="1:25" ht="64.150000000000006" customHeight="1">
      <c r="A230" s="297" t="s">
        <v>60</v>
      </c>
      <c r="B230" s="298"/>
      <c r="C230" s="13">
        <v>2020</v>
      </c>
      <c r="D230" s="13">
        <v>2026</v>
      </c>
      <c r="E230" s="18" t="s">
        <v>43</v>
      </c>
      <c r="F230" s="18" t="s">
        <v>43</v>
      </c>
      <c r="G230" s="169" t="s">
        <v>43</v>
      </c>
      <c r="H230" s="169" t="s">
        <v>43</v>
      </c>
      <c r="I230" s="169" t="s">
        <v>43</v>
      </c>
      <c r="J230" s="169" t="s">
        <v>43</v>
      </c>
      <c r="K230" s="169" t="s">
        <v>43</v>
      </c>
      <c r="L230" s="169"/>
      <c r="M230" s="169" t="s">
        <v>43</v>
      </c>
      <c r="N230" s="169" t="s">
        <v>43</v>
      </c>
      <c r="O230" s="13"/>
      <c r="P230" s="13"/>
      <c r="Q230" s="13"/>
      <c r="R230" s="13"/>
      <c r="S230" s="13"/>
      <c r="T230" s="13"/>
      <c r="U230" s="13"/>
      <c r="V230" s="13"/>
      <c r="W230" s="13"/>
      <c r="X230" s="3"/>
      <c r="Y230" s="2"/>
    </row>
    <row r="231" spans="1:25" ht="15.75" customHeight="1">
      <c r="A231" s="283"/>
      <c r="B231" s="283" t="s">
        <v>61</v>
      </c>
      <c r="C231" s="258">
        <v>2020</v>
      </c>
      <c r="D231" s="258">
        <v>2026</v>
      </c>
      <c r="E231" s="291" t="s">
        <v>43</v>
      </c>
      <c r="F231" s="291" t="s">
        <v>43</v>
      </c>
      <c r="G231" s="299" t="s">
        <v>43</v>
      </c>
      <c r="H231" s="299" t="s">
        <v>43</v>
      </c>
      <c r="I231" s="299" t="s">
        <v>43</v>
      </c>
      <c r="J231" s="299" t="s">
        <v>43</v>
      </c>
      <c r="K231" s="299" t="s">
        <v>43</v>
      </c>
      <c r="L231" s="170"/>
      <c r="M231" s="299" t="s">
        <v>43</v>
      </c>
      <c r="N231" s="299" t="s">
        <v>43</v>
      </c>
      <c r="O231" s="291" t="s">
        <v>43</v>
      </c>
      <c r="P231" s="291" t="s">
        <v>43</v>
      </c>
      <c r="Q231" s="291" t="s">
        <v>43</v>
      </c>
      <c r="R231" s="291" t="s">
        <v>43</v>
      </c>
      <c r="S231" s="291" t="s">
        <v>43</v>
      </c>
      <c r="T231" s="291" t="s">
        <v>43</v>
      </c>
      <c r="U231" s="291" t="s">
        <v>43</v>
      </c>
      <c r="V231" s="291" t="s">
        <v>43</v>
      </c>
      <c r="W231" s="291" t="s">
        <v>43</v>
      </c>
      <c r="X231" s="340" t="s">
        <v>43</v>
      </c>
      <c r="Y231" s="2"/>
    </row>
    <row r="232" spans="1:25">
      <c r="A232" s="284"/>
      <c r="B232" s="284"/>
      <c r="C232" s="259"/>
      <c r="D232" s="259"/>
      <c r="E232" s="292"/>
      <c r="F232" s="292"/>
      <c r="G232" s="300"/>
      <c r="H232" s="300"/>
      <c r="I232" s="300"/>
      <c r="J232" s="300"/>
      <c r="K232" s="300"/>
      <c r="L232" s="171"/>
      <c r="M232" s="300"/>
      <c r="N232" s="300"/>
      <c r="O232" s="292"/>
      <c r="P232" s="292"/>
      <c r="Q232" s="292"/>
      <c r="R232" s="292"/>
      <c r="S232" s="292"/>
      <c r="T232" s="292"/>
      <c r="U232" s="292"/>
      <c r="V232" s="292"/>
      <c r="W232" s="292"/>
      <c r="X232" s="341"/>
      <c r="Y232" s="2"/>
    </row>
    <row r="233" spans="1:25" ht="33.6" customHeight="1">
      <c r="A233" s="285"/>
      <c r="B233" s="285"/>
      <c r="C233" s="260"/>
      <c r="D233" s="260"/>
      <c r="E233" s="293"/>
      <c r="F233" s="293"/>
      <c r="G233" s="301"/>
      <c r="H233" s="301"/>
      <c r="I233" s="301"/>
      <c r="J233" s="301"/>
      <c r="K233" s="301"/>
      <c r="L233" s="172"/>
      <c r="M233" s="301"/>
      <c r="N233" s="301"/>
      <c r="O233" s="293"/>
      <c r="P233" s="293"/>
      <c r="Q233" s="293"/>
      <c r="R233" s="293"/>
      <c r="S233" s="293"/>
      <c r="T233" s="293"/>
      <c r="U233" s="293"/>
      <c r="V233" s="293"/>
      <c r="W233" s="293"/>
      <c r="X233" s="342"/>
      <c r="Y233" s="2"/>
    </row>
    <row r="234" spans="1:25" ht="15.75" customHeight="1">
      <c r="A234" s="283"/>
      <c r="B234" s="283" t="s">
        <v>59</v>
      </c>
      <c r="C234" s="258">
        <v>2020</v>
      </c>
      <c r="D234" s="258">
        <v>2026</v>
      </c>
      <c r="E234" s="283" t="s">
        <v>115</v>
      </c>
      <c r="F234" s="17" t="s">
        <v>36</v>
      </c>
      <c r="G234" s="157">
        <f t="shared" ref="G234:N234" si="86">G235+G236</f>
        <v>103680233.83</v>
      </c>
      <c r="H234" s="157">
        <f t="shared" si="86"/>
        <v>22257967.369999997</v>
      </c>
      <c r="I234" s="157">
        <f t="shared" si="86"/>
        <v>13502220.91</v>
      </c>
      <c r="J234" s="157">
        <f t="shared" si="86"/>
        <v>12003024.290000001</v>
      </c>
      <c r="K234" s="157">
        <f t="shared" si="86"/>
        <v>19240026.18</v>
      </c>
      <c r="L234" s="157">
        <f t="shared" si="86"/>
        <v>13886760</v>
      </c>
      <c r="M234" s="157">
        <f t="shared" si="86"/>
        <v>13886760</v>
      </c>
      <c r="N234" s="157">
        <f t="shared" si="86"/>
        <v>8903475.0800000001</v>
      </c>
      <c r="O234" s="291" t="s">
        <v>43</v>
      </c>
      <c r="P234" s="291" t="s">
        <v>43</v>
      </c>
      <c r="Q234" s="291" t="s">
        <v>43</v>
      </c>
      <c r="R234" s="291" t="s">
        <v>43</v>
      </c>
      <c r="S234" s="291" t="s">
        <v>43</v>
      </c>
      <c r="T234" s="291" t="s">
        <v>43</v>
      </c>
      <c r="U234" s="291" t="s">
        <v>43</v>
      </c>
      <c r="V234" s="291" t="s">
        <v>43</v>
      </c>
      <c r="W234" s="291" t="s">
        <v>43</v>
      </c>
      <c r="X234" s="340" t="s">
        <v>43</v>
      </c>
      <c r="Y234" s="2"/>
    </row>
    <row r="235" spans="1:25" ht="63" customHeight="1">
      <c r="A235" s="284"/>
      <c r="B235" s="284"/>
      <c r="C235" s="259"/>
      <c r="D235" s="259"/>
      <c r="E235" s="284"/>
      <c r="F235" s="17" t="s">
        <v>41</v>
      </c>
      <c r="G235" s="157">
        <f>SUM(H235:N235)</f>
        <v>93184857.739999995</v>
      </c>
      <c r="H235" s="157">
        <f>H238+H241+H244+H247+H265+H250+H253+H256+H259+H262</f>
        <v>11974595.01</v>
      </c>
      <c r="I235" s="157">
        <f t="shared" ref="I235:N235" si="87">I238+I241+I244+I247+I265+I250+I253+I256+I259+I262</f>
        <v>13290217.18</v>
      </c>
      <c r="J235" s="157">
        <f t="shared" si="87"/>
        <v>12003024.290000001</v>
      </c>
      <c r="K235" s="157">
        <f t="shared" si="87"/>
        <v>19240026.18</v>
      </c>
      <c r="L235" s="157">
        <f t="shared" si="87"/>
        <v>13886760</v>
      </c>
      <c r="M235" s="157">
        <f t="shared" si="87"/>
        <v>13886760</v>
      </c>
      <c r="N235" s="157">
        <f t="shared" si="87"/>
        <v>8903475.0800000001</v>
      </c>
      <c r="O235" s="292"/>
      <c r="P235" s="292"/>
      <c r="Q235" s="292"/>
      <c r="R235" s="292"/>
      <c r="S235" s="292"/>
      <c r="T235" s="292"/>
      <c r="U235" s="292"/>
      <c r="V235" s="292"/>
      <c r="W235" s="292"/>
      <c r="X235" s="341"/>
      <c r="Y235" s="2"/>
    </row>
    <row r="236" spans="1:25" ht="47.25" customHeight="1">
      <c r="A236" s="285"/>
      <c r="B236" s="285"/>
      <c r="C236" s="260"/>
      <c r="D236" s="260"/>
      <c r="E236" s="285"/>
      <c r="F236" s="17" t="s">
        <v>42</v>
      </c>
      <c r="G236" s="157">
        <f>SUM(H236:N236)</f>
        <v>10495376.09</v>
      </c>
      <c r="H236" s="157">
        <f>H239+H242+H245+H248+H266+H251+H254+H257+H260+H263</f>
        <v>10283372.359999999</v>
      </c>
      <c r="I236" s="157">
        <f t="shared" ref="I236:N236" si="88">I239+I242+I245+I248+I266+I251+I254+I257+I260+I263</f>
        <v>212003.73</v>
      </c>
      <c r="J236" s="157">
        <f t="shared" si="88"/>
        <v>0</v>
      </c>
      <c r="K236" s="157">
        <f t="shared" si="88"/>
        <v>0</v>
      </c>
      <c r="L236" s="157">
        <f t="shared" si="88"/>
        <v>0</v>
      </c>
      <c r="M236" s="157">
        <f t="shared" si="88"/>
        <v>0</v>
      </c>
      <c r="N236" s="157">
        <f t="shared" si="88"/>
        <v>0</v>
      </c>
      <c r="O236" s="293"/>
      <c r="P236" s="293"/>
      <c r="Q236" s="293"/>
      <c r="R236" s="293"/>
      <c r="S236" s="293"/>
      <c r="T236" s="293"/>
      <c r="U236" s="293"/>
      <c r="V236" s="293"/>
      <c r="W236" s="293"/>
      <c r="X236" s="342"/>
      <c r="Y236" s="2"/>
    </row>
    <row r="237" spans="1:25" ht="15.75" customHeight="1">
      <c r="A237" s="283"/>
      <c r="B237" s="283" t="s">
        <v>119</v>
      </c>
      <c r="C237" s="258">
        <v>2020</v>
      </c>
      <c r="D237" s="258">
        <v>2026</v>
      </c>
      <c r="E237" s="283" t="s">
        <v>115</v>
      </c>
      <c r="F237" s="17" t="s">
        <v>36</v>
      </c>
      <c r="G237" s="157">
        <f t="shared" ref="G237:N237" si="89">G238+G239</f>
        <v>694906</v>
      </c>
      <c r="H237" s="157">
        <f t="shared" si="89"/>
        <v>58006</v>
      </c>
      <c r="I237" s="157">
        <f t="shared" si="89"/>
        <v>87250</v>
      </c>
      <c r="J237" s="157">
        <f t="shared" si="89"/>
        <v>99650</v>
      </c>
      <c r="K237" s="157">
        <f t="shared" si="89"/>
        <v>250000</v>
      </c>
      <c r="L237" s="157">
        <f t="shared" si="89"/>
        <v>50000</v>
      </c>
      <c r="M237" s="157">
        <f t="shared" si="89"/>
        <v>50000</v>
      </c>
      <c r="N237" s="157">
        <f t="shared" si="89"/>
        <v>100000</v>
      </c>
      <c r="O237" s="13"/>
      <c r="P237" s="13"/>
      <c r="Q237" s="13"/>
      <c r="R237" s="13"/>
      <c r="S237" s="13"/>
      <c r="T237" s="13"/>
      <c r="U237" s="13"/>
      <c r="V237" s="13"/>
      <c r="W237" s="13"/>
      <c r="X237" s="3"/>
      <c r="Y237" s="2"/>
    </row>
    <row r="238" spans="1:25" ht="111.75" customHeight="1">
      <c r="A238" s="284"/>
      <c r="B238" s="284"/>
      <c r="C238" s="259"/>
      <c r="D238" s="259"/>
      <c r="E238" s="284"/>
      <c r="F238" s="17" t="s">
        <v>41</v>
      </c>
      <c r="G238" s="157">
        <f>SUM(H238:N238)</f>
        <v>694906</v>
      </c>
      <c r="H238" s="157">
        <v>58006</v>
      </c>
      <c r="I238" s="157">
        <v>87250</v>
      </c>
      <c r="J238" s="157">
        <v>99650</v>
      </c>
      <c r="K238" s="157">
        <v>250000</v>
      </c>
      <c r="L238" s="157">
        <v>50000</v>
      </c>
      <c r="M238" s="157">
        <v>50000</v>
      </c>
      <c r="N238" s="157">
        <v>100000</v>
      </c>
      <c r="O238" s="258" t="s">
        <v>103</v>
      </c>
      <c r="P238" s="258" t="s">
        <v>102</v>
      </c>
      <c r="Q238" s="258">
        <f>SUM(R238:X238)</f>
        <v>49</v>
      </c>
      <c r="R238" s="258">
        <v>7</v>
      </c>
      <c r="S238" s="258">
        <v>7</v>
      </c>
      <c r="T238" s="258">
        <v>7</v>
      </c>
      <c r="U238" s="258">
        <v>7</v>
      </c>
      <c r="V238" s="258">
        <v>7</v>
      </c>
      <c r="W238" s="258">
        <v>7</v>
      </c>
      <c r="X238" s="258">
        <v>7</v>
      </c>
      <c r="Y238" s="2"/>
    </row>
    <row r="239" spans="1:25" ht="64.900000000000006" customHeight="1">
      <c r="A239" s="285"/>
      <c r="B239" s="285"/>
      <c r="C239" s="260"/>
      <c r="D239" s="260"/>
      <c r="E239" s="285"/>
      <c r="F239" s="17" t="s">
        <v>42</v>
      </c>
      <c r="G239" s="157">
        <f>SUM(H239:N239)</f>
        <v>0</v>
      </c>
      <c r="H239" s="157">
        <v>0</v>
      </c>
      <c r="I239" s="157">
        <v>0</v>
      </c>
      <c r="J239" s="157">
        <v>0</v>
      </c>
      <c r="K239" s="157">
        <v>0</v>
      </c>
      <c r="L239" s="157">
        <v>0</v>
      </c>
      <c r="M239" s="157">
        <v>0</v>
      </c>
      <c r="N239" s="157">
        <v>0</v>
      </c>
      <c r="O239" s="260"/>
      <c r="P239" s="260"/>
      <c r="Q239" s="260"/>
      <c r="R239" s="260"/>
      <c r="S239" s="260"/>
      <c r="T239" s="260"/>
      <c r="U239" s="260"/>
      <c r="V239" s="260"/>
      <c r="W239" s="260"/>
      <c r="X239" s="260"/>
      <c r="Y239" s="2"/>
    </row>
    <row r="240" spans="1:25" ht="15.75" customHeight="1">
      <c r="A240" s="393"/>
      <c r="B240" s="283" t="s">
        <v>62</v>
      </c>
      <c r="C240" s="258">
        <v>2020</v>
      </c>
      <c r="D240" s="258">
        <v>2026</v>
      </c>
      <c r="E240" s="283" t="s">
        <v>115</v>
      </c>
      <c r="F240" s="17" t="s">
        <v>36</v>
      </c>
      <c r="G240" s="157">
        <f t="shared" ref="G240:N240" si="90">G241+G242</f>
        <v>27613030.399999999</v>
      </c>
      <c r="H240" s="157">
        <f t="shared" si="90"/>
        <v>3253358.24</v>
      </c>
      <c r="I240" s="157">
        <f t="shared" si="90"/>
        <v>4282791.66</v>
      </c>
      <c r="J240" s="157">
        <f t="shared" si="90"/>
        <v>3309856.5</v>
      </c>
      <c r="K240" s="157">
        <f t="shared" si="90"/>
        <v>7328184</v>
      </c>
      <c r="L240" s="157">
        <f t="shared" si="90"/>
        <v>3436760</v>
      </c>
      <c r="M240" s="157">
        <f t="shared" si="90"/>
        <v>3436760</v>
      </c>
      <c r="N240" s="157">
        <f t="shared" si="90"/>
        <v>2565320</v>
      </c>
      <c r="O240" s="258" t="s">
        <v>85</v>
      </c>
      <c r="P240" s="258" t="s">
        <v>84</v>
      </c>
      <c r="Q240" s="258">
        <v>7</v>
      </c>
      <c r="R240" s="258">
        <v>1</v>
      </c>
      <c r="S240" s="258">
        <v>1</v>
      </c>
      <c r="T240" s="258">
        <v>1</v>
      </c>
      <c r="U240" s="258">
        <v>1</v>
      </c>
      <c r="V240" s="258">
        <v>1</v>
      </c>
      <c r="W240" s="258">
        <v>1</v>
      </c>
      <c r="X240" s="266">
        <v>1</v>
      </c>
      <c r="Y240" s="2"/>
    </row>
    <row r="241" spans="1:25" ht="81" customHeight="1">
      <c r="A241" s="394"/>
      <c r="B241" s="284"/>
      <c r="C241" s="259"/>
      <c r="D241" s="259"/>
      <c r="E241" s="284"/>
      <c r="F241" s="17" t="s">
        <v>41</v>
      </c>
      <c r="G241" s="157">
        <f>SUM(H241:N241)</f>
        <v>27613030.399999999</v>
      </c>
      <c r="H241" s="157">
        <v>3253358.24</v>
      </c>
      <c r="I241" s="157">
        <v>4282791.66</v>
      </c>
      <c r="J241" s="157">
        <v>3309856.5</v>
      </c>
      <c r="K241" s="157">
        <v>7328184</v>
      </c>
      <c r="L241" s="157">
        <v>3436760</v>
      </c>
      <c r="M241" s="157">
        <v>3436760</v>
      </c>
      <c r="N241" s="157">
        <v>2565320</v>
      </c>
      <c r="O241" s="259"/>
      <c r="P241" s="259"/>
      <c r="Q241" s="259"/>
      <c r="R241" s="259"/>
      <c r="S241" s="259"/>
      <c r="T241" s="259"/>
      <c r="U241" s="259"/>
      <c r="V241" s="259"/>
      <c r="W241" s="259"/>
      <c r="X241" s="267"/>
      <c r="Y241" s="2"/>
    </row>
    <row r="242" spans="1:25" ht="63" customHeight="1">
      <c r="A242" s="395"/>
      <c r="B242" s="285"/>
      <c r="C242" s="260"/>
      <c r="D242" s="260"/>
      <c r="E242" s="285"/>
      <c r="F242" s="17" t="s">
        <v>42</v>
      </c>
      <c r="G242" s="157">
        <f>SUM(H242:N242)</f>
        <v>0</v>
      </c>
      <c r="H242" s="157">
        <v>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60"/>
      <c r="P242" s="260"/>
      <c r="Q242" s="260"/>
      <c r="R242" s="260"/>
      <c r="S242" s="260"/>
      <c r="T242" s="260"/>
      <c r="U242" s="260"/>
      <c r="V242" s="260"/>
      <c r="W242" s="260"/>
      <c r="X242" s="268"/>
      <c r="Y242" s="2"/>
    </row>
    <row r="243" spans="1:25" ht="15.75" customHeight="1">
      <c r="A243" s="393"/>
      <c r="B243" s="283" t="s">
        <v>63</v>
      </c>
      <c r="C243" s="258">
        <v>2020</v>
      </c>
      <c r="D243" s="258">
        <v>2026</v>
      </c>
      <c r="E243" s="283" t="s">
        <v>115</v>
      </c>
      <c r="F243" s="17" t="s">
        <v>36</v>
      </c>
      <c r="G243" s="157">
        <f>G244+G245</f>
        <v>697244.06</v>
      </c>
      <c r="H243" s="157">
        <f>H244+H245</f>
        <v>187261.06</v>
      </c>
      <c r="I243" s="157">
        <f>I244+I245</f>
        <v>0</v>
      </c>
      <c r="J243" s="157">
        <f>J244+J245</f>
        <v>9983</v>
      </c>
      <c r="K243" s="157">
        <f>K244+K245</f>
        <v>250000</v>
      </c>
      <c r="L243" s="157">
        <f t="shared" ref="L243:N243" si="91">L244+L245</f>
        <v>50000</v>
      </c>
      <c r="M243" s="157">
        <f t="shared" si="91"/>
        <v>50000</v>
      </c>
      <c r="N243" s="157">
        <f t="shared" si="91"/>
        <v>150000</v>
      </c>
      <c r="O243" s="13"/>
      <c r="P243" s="13"/>
      <c r="Q243" s="13"/>
      <c r="R243" s="13"/>
      <c r="S243" s="13"/>
      <c r="T243" s="13"/>
      <c r="U243" s="13"/>
      <c r="V243" s="13"/>
      <c r="W243" s="13"/>
      <c r="X243" s="3"/>
      <c r="Y243" s="2"/>
    </row>
    <row r="244" spans="1:25" ht="63" customHeight="1">
      <c r="A244" s="394"/>
      <c r="B244" s="284"/>
      <c r="C244" s="259"/>
      <c r="D244" s="259"/>
      <c r="E244" s="284"/>
      <c r="F244" s="17" t="s">
        <v>41</v>
      </c>
      <c r="G244" s="157">
        <f>SUM(H244:N244)</f>
        <v>697244.06</v>
      </c>
      <c r="H244" s="157">
        <v>187261.06</v>
      </c>
      <c r="I244" s="157">
        <v>0</v>
      </c>
      <c r="J244" s="157">
        <v>9983</v>
      </c>
      <c r="K244" s="157">
        <v>250000</v>
      </c>
      <c r="L244" s="157">
        <v>50000</v>
      </c>
      <c r="M244" s="157">
        <v>50000</v>
      </c>
      <c r="N244" s="157">
        <v>150000</v>
      </c>
      <c r="O244" s="258" t="s">
        <v>86</v>
      </c>
      <c r="P244" s="258" t="s">
        <v>84</v>
      </c>
      <c r="Q244" s="258">
        <f>R244+S244+T244+U244+V244+W244</f>
        <v>15</v>
      </c>
      <c r="R244" s="258">
        <v>3</v>
      </c>
      <c r="S244" s="258">
        <v>0</v>
      </c>
      <c r="T244" s="258">
        <v>3</v>
      </c>
      <c r="U244" s="258">
        <v>3</v>
      </c>
      <c r="V244" s="258">
        <v>3</v>
      </c>
      <c r="W244" s="258">
        <v>3</v>
      </c>
      <c r="X244" s="258">
        <v>3</v>
      </c>
      <c r="Y244" s="2"/>
    </row>
    <row r="245" spans="1:25" ht="63" customHeight="1">
      <c r="A245" s="395"/>
      <c r="B245" s="285"/>
      <c r="C245" s="260"/>
      <c r="D245" s="260"/>
      <c r="E245" s="285"/>
      <c r="F245" s="17" t="s">
        <v>42</v>
      </c>
      <c r="G245" s="157">
        <f>SUM(H245:N245)</f>
        <v>0</v>
      </c>
      <c r="H245" s="157">
        <v>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60"/>
      <c r="P245" s="260"/>
      <c r="Q245" s="260"/>
      <c r="R245" s="260"/>
      <c r="S245" s="260"/>
      <c r="T245" s="260"/>
      <c r="U245" s="260"/>
      <c r="V245" s="260"/>
      <c r="W245" s="260"/>
      <c r="X245" s="260"/>
      <c r="Y245" s="2"/>
    </row>
    <row r="246" spans="1:25" ht="15.75" customHeight="1">
      <c r="A246" s="393"/>
      <c r="B246" s="283" t="s">
        <v>120</v>
      </c>
      <c r="C246" s="258">
        <v>2020</v>
      </c>
      <c r="D246" s="258">
        <v>2026</v>
      </c>
      <c r="E246" s="283" t="s">
        <v>115</v>
      </c>
      <c r="F246" s="17" t="s">
        <v>36</v>
      </c>
      <c r="G246" s="157">
        <f t="shared" ref="G246:M246" si="92">G247+G248</f>
        <v>10531201</v>
      </c>
      <c r="H246" s="157">
        <f t="shared" si="92"/>
        <v>10531201</v>
      </c>
      <c r="I246" s="157">
        <f t="shared" si="92"/>
        <v>0</v>
      </c>
      <c r="J246" s="157">
        <f t="shared" si="92"/>
        <v>0</v>
      </c>
      <c r="K246" s="157">
        <f t="shared" si="92"/>
        <v>0</v>
      </c>
      <c r="L246" s="157">
        <f t="shared" si="92"/>
        <v>0</v>
      </c>
      <c r="M246" s="157">
        <f t="shared" si="92"/>
        <v>0</v>
      </c>
      <c r="N246" s="157">
        <v>0</v>
      </c>
      <c r="O246" s="258" t="s">
        <v>138</v>
      </c>
      <c r="P246" s="258" t="s">
        <v>96</v>
      </c>
      <c r="Q246" s="258">
        <f>R246</f>
        <v>100</v>
      </c>
      <c r="R246" s="258">
        <v>100</v>
      </c>
      <c r="S246" s="258" t="s">
        <v>55</v>
      </c>
      <c r="T246" s="258" t="s">
        <v>55</v>
      </c>
      <c r="U246" s="258" t="s">
        <v>55</v>
      </c>
      <c r="V246" s="258" t="s">
        <v>55</v>
      </c>
      <c r="W246" s="258" t="s">
        <v>55</v>
      </c>
      <c r="X246" s="36" t="s">
        <v>55</v>
      </c>
      <c r="Y246" s="2"/>
    </row>
    <row r="247" spans="1:25" ht="63" customHeight="1">
      <c r="A247" s="394"/>
      <c r="B247" s="284"/>
      <c r="C247" s="259"/>
      <c r="D247" s="259"/>
      <c r="E247" s="284"/>
      <c r="F247" s="17" t="s">
        <v>41</v>
      </c>
      <c r="G247" s="157">
        <f>SUM(H247:N247)</f>
        <v>531201</v>
      </c>
      <c r="H247" s="157">
        <v>531201</v>
      </c>
      <c r="I247" s="157">
        <v>0</v>
      </c>
      <c r="J247" s="157">
        <v>0</v>
      </c>
      <c r="K247" s="157">
        <v>0</v>
      </c>
      <c r="L247" s="157">
        <v>0</v>
      </c>
      <c r="M247" s="157">
        <v>0</v>
      </c>
      <c r="N247" s="157">
        <v>0</v>
      </c>
      <c r="O247" s="259"/>
      <c r="P247" s="259"/>
      <c r="Q247" s="259"/>
      <c r="R247" s="259"/>
      <c r="S247" s="259"/>
      <c r="T247" s="259"/>
      <c r="U247" s="259"/>
      <c r="V247" s="259"/>
      <c r="W247" s="259"/>
      <c r="X247" s="37"/>
      <c r="Y247" s="2"/>
    </row>
    <row r="248" spans="1:25" ht="63" customHeight="1">
      <c r="A248" s="395"/>
      <c r="B248" s="285"/>
      <c r="C248" s="260"/>
      <c r="D248" s="260"/>
      <c r="E248" s="285"/>
      <c r="F248" s="17" t="s">
        <v>42</v>
      </c>
      <c r="G248" s="157">
        <f>SUM(H248:N248)</f>
        <v>10000000</v>
      </c>
      <c r="H248" s="157">
        <v>10000000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260"/>
      <c r="P248" s="260"/>
      <c r="Q248" s="260"/>
      <c r="R248" s="260"/>
      <c r="S248" s="260"/>
      <c r="T248" s="260"/>
      <c r="U248" s="260"/>
      <c r="V248" s="260"/>
      <c r="W248" s="260"/>
      <c r="X248" s="38"/>
      <c r="Y248" s="2"/>
    </row>
    <row r="249" spans="1:25" s="49" customFormat="1" ht="63" customHeight="1">
      <c r="A249" s="398"/>
      <c r="B249" s="283" t="s">
        <v>64</v>
      </c>
      <c r="C249" s="258">
        <v>2020</v>
      </c>
      <c r="D249" s="258">
        <v>2026</v>
      </c>
      <c r="E249" s="283" t="s">
        <v>115</v>
      </c>
      <c r="F249" s="46" t="s">
        <v>36</v>
      </c>
      <c r="G249" s="157">
        <f t="shared" ref="G249:N249" si="93">G250+G251</f>
        <v>60813000.840000004</v>
      </c>
      <c r="H249" s="157">
        <f>H250+H251</f>
        <v>7840106.8700000001</v>
      </c>
      <c r="I249" s="157">
        <f t="shared" si="93"/>
        <v>8775445</v>
      </c>
      <c r="J249" s="157">
        <f t="shared" si="93"/>
        <v>8109293.8899999997</v>
      </c>
      <c r="K249" s="157">
        <f t="shared" si="93"/>
        <v>10000000</v>
      </c>
      <c r="L249" s="157">
        <f t="shared" si="93"/>
        <v>10000000</v>
      </c>
      <c r="M249" s="157">
        <f t="shared" si="93"/>
        <v>10000000</v>
      </c>
      <c r="N249" s="157">
        <f t="shared" si="93"/>
        <v>6088155.0800000001</v>
      </c>
      <c r="O249" s="261" t="s">
        <v>104</v>
      </c>
      <c r="P249" s="261" t="s">
        <v>84</v>
      </c>
      <c r="Q249" s="266" t="s">
        <v>55</v>
      </c>
      <c r="R249" s="266">
        <v>650</v>
      </c>
      <c r="S249" s="266">
        <v>650</v>
      </c>
      <c r="T249" s="266">
        <v>490</v>
      </c>
      <c r="U249" s="266">
        <v>490</v>
      </c>
      <c r="V249" s="266">
        <v>490</v>
      </c>
      <c r="W249" s="266">
        <v>490</v>
      </c>
      <c r="X249" s="266">
        <v>490</v>
      </c>
      <c r="Y249" s="2"/>
    </row>
    <row r="250" spans="1:25" s="49" customFormat="1" ht="63" customHeight="1">
      <c r="A250" s="396"/>
      <c r="B250" s="329"/>
      <c r="C250" s="288"/>
      <c r="D250" s="288"/>
      <c r="E250" s="284"/>
      <c r="F250" s="46" t="s">
        <v>41</v>
      </c>
      <c r="G250" s="157">
        <f>SUM(H250:N250)</f>
        <v>60813000.840000004</v>
      </c>
      <c r="H250" s="157">
        <v>7840106.8700000001</v>
      </c>
      <c r="I250" s="157">
        <v>8775445</v>
      </c>
      <c r="J250" s="157">
        <v>8109293.8899999997</v>
      </c>
      <c r="K250" s="157">
        <v>10000000</v>
      </c>
      <c r="L250" s="157">
        <v>10000000</v>
      </c>
      <c r="M250" s="157">
        <v>10000000</v>
      </c>
      <c r="N250" s="157">
        <v>6088155.0800000001</v>
      </c>
      <c r="O250" s="281"/>
      <c r="P250" s="262"/>
      <c r="Q250" s="267"/>
      <c r="R250" s="267"/>
      <c r="S250" s="267"/>
      <c r="T250" s="267"/>
      <c r="U250" s="267"/>
      <c r="V250" s="267"/>
      <c r="W250" s="267"/>
      <c r="X250" s="267"/>
      <c r="Y250" s="2"/>
    </row>
    <row r="251" spans="1:25" s="49" customFormat="1" ht="63" customHeight="1">
      <c r="A251" s="396"/>
      <c r="B251" s="330"/>
      <c r="C251" s="289"/>
      <c r="D251" s="289"/>
      <c r="E251" s="285"/>
      <c r="F251" s="46" t="s">
        <v>42</v>
      </c>
      <c r="G251" s="157">
        <f>SUM(H251:N251)</f>
        <v>0</v>
      </c>
      <c r="H251" s="157">
        <v>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82"/>
      <c r="P251" s="263"/>
      <c r="Q251" s="268"/>
      <c r="R251" s="268"/>
      <c r="S251" s="268"/>
      <c r="T251" s="268"/>
      <c r="U251" s="268"/>
      <c r="V251" s="268"/>
      <c r="W251" s="268"/>
      <c r="X251" s="268"/>
      <c r="Y251" s="2"/>
    </row>
    <row r="252" spans="1:25" s="49" customFormat="1" ht="63" customHeight="1">
      <c r="A252" s="396"/>
      <c r="B252" s="283" t="s">
        <v>148</v>
      </c>
      <c r="C252" s="258">
        <v>2020</v>
      </c>
      <c r="D252" s="258">
        <v>2026</v>
      </c>
      <c r="E252" s="283" t="s">
        <v>115</v>
      </c>
      <c r="F252" s="46" t="s">
        <v>36</v>
      </c>
      <c r="G252" s="157">
        <f t="shared" ref="G252:N252" si="94">G253+G254</f>
        <v>1518973.28</v>
      </c>
      <c r="H252" s="157">
        <f t="shared" si="94"/>
        <v>44422</v>
      </c>
      <c r="I252" s="157">
        <f t="shared" si="94"/>
        <v>103903</v>
      </c>
      <c r="J252" s="157">
        <f t="shared" si="94"/>
        <v>408806.1</v>
      </c>
      <c r="K252" s="157">
        <f t="shared" si="94"/>
        <v>361842.18</v>
      </c>
      <c r="L252" s="157">
        <f t="shared" si="94"/>
        <v>300000</v>
      </c>
      <c r="M252" s="157">
        <f t="shared" si="94"/>
        <v>300000</v>
      </c>
      <c r="N252" s="157">
        <f t="shared" si="94"/>
        <v>0</v>
      </c>
      <c r="O252" s="283" t="s">
        <v>138</v>
      </c>
      <c r="P252" s="258" t="s">
        <v>96</v>
      </c>
      <c r="Q252" s="258" t="s">
        <v>55</v>
      </c>
      <c r="R252" s="258">
        <v>100</v>
      </c>
      <c r="S252" s="258">
        <v>100</v>
      </c>
      <c r="T252" s="258">
        <v>100</v>
      </c>
      <c r="U252" s="258">
        <v>100</v>
      </c>
      <c r="V252" s="258">
        <v>100</v>
      </c>
      <c r="W252" s="258"/>
      <c r="X252" s="258"/>
      <c r="Y252" s="2"/>
    </row>
    <row r="253" spans="1:25" s="49" customFormat="1" ht="63" customHeight="1">
      <c r="A253" s="396"/>
      <c r="B253" s="284"/>
      <c r="C253" s="288"/>
      <c r="D253" s="288"/>
      <c r="E253" s="284"/>
      <c r="F253" s="46" t="s">
        <v>41</v>
      </c>
      <c r="G253" s="157">
        <f>SUM(H253:N253)</f>
        <v>1518973.28</v>
      </c>
      <c r="H253" s="157">
        <v>44422</v>
      </c>
      <c r="I253" s="157">
        <v>103903</v>
      </c>
      <c r="J253" s="157">
        <v>408806.1</v>
      </c>
      <c r="K253" s="157">
        <v>361842.18</v>
      </c>
      <c r="L253" s="157">
        <v>300000</v>
      </c>
      <c r="M253" s="157">
        <v>300000</v>
      </c>
      <c r="N253" s="157">
        <v>0</v>
      </c>
      <c r="O253" s="284"/>
      <c r="P253" s="259"/>
      <c r="Q253" s="259"/>
      <c r="R253" s="259"/>
      <c r="S253" s="259"/>
      <c r="T253" s="259"/>
      <c r="U253" s="259"/>
      <c r="V253" s="259"/>
      <c r="W253" s="259"/>
      <c r="X253" s="259"/>
      <c r="Y253" s="2"/>
    </row>
    <row r="254" spans="1:25" s="49" customFormat="1" ht="63" customHeight="1">
      <c r="A254" s="397"/>
      <c r="B254" s="285"/>
      <c r="C254" s="289"/>
      <c r="D254" s="289"/>
      <c r="E254" s="285"/>
      <c r="F254" s="46" t="s">
        <v>42</v>
      </c>
      <c r="G254" s="157">
        <f>SUM(H254:N254)</f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285"/>
      <c r="P254" s="260"/>
      <c r="Q254" s="260"/>
      <c r="R254" s="260"/>
      <c r="S254" s="260"/>
      <c r="T254" s="260"/>
      <c r="U254" s="260"/>
      <c r="V254" s="260"/>
      <c r="W254" s="260"/>
      <c r="X254" s="260"/>
      <c r="Y254" s="2"/>
    </row>
    <row r="255" spans="1:25" s="110" customFormat="1" ht="63" customHeight="1">
      <c r="A255" s="108"/>
      <c r="B255" s="283" t="s">
        <v>149</v>
      </c>
      <c r="C255" s="258">
        <v>2020</v>
      </c>
      <c r="D255" s="258">
        <v>2026</v>
      </c>
      <c r="E255" s="283" t="s">
        <v>115</v>
      </c>
      <c r="F255" s="100" t="s">
        <v>36</v>
      </c>
      <c r="G255" s="157">
        <f t="shared" ref="G255:N255" si="95">G256+G257</f>
        <v>516502.16</v>
      </c>
      <c r="H255" s="157">
        <f t="shared" si="95"/>
        <v>60239.839999999997</v>
      </c>
      <c r="I255" s="157">
        <f t="shared" si="95"/>
        <v>40827.519999999997</v>
      </c>
      <c r="J255" s="157">
        <f t="shared" si="95"/>
        <v>65434.8</v>
      </c>
      <c r="K255" s="157">
        <f t="shared" si="95"/>
        <v>250000</v>
      </c>
      <c r="L255" s="157">
        <f t="shared" si="95"/>
        <v>50000</v>
      </c>
      <c r="M255" s="157">
        <f t="shared" si="95"/>
        <v>50000</v>
      </c>
      <c r="N255" s="157">
        <f t="shared" si="95"/>
        <v>0</v>
      </c>
      <c r="O255" s="261" t="s">
        <v>150</v>
      </c>
      <c r="P255" s="261" t="s">
        <v>84</v>
      </c>
      <c r="Q255" s="266">
        <f>SUM(R255:X257)</f>
        <v>7</v>
      </c>
      <c r="R255" s="266">
        <v>3</v>
      </c>
      <c r="S255" s="266">
        <v>1</v>
      </c>
      <c r="T255" s="266">
        <v>1</v>
      </c>
      <c r="U255" s="266">
        <v>1</v>
      </c>
      <c r="V255" s="266">
        <v>1</v>
      </c>
      <c r="W255" s="266"/>
      <c r="X255" s="266"/>
      <c r="Y255" s="2"/>
    </row>
    <row r="256" spans="1:25" s="110" customFormat="1" ht="63" customHeight="1">
      <c r="A256" s="108"/>
      <c r="B256" s="329"/>
      <c r="C256" s="288"/>
      <c r="D256" s="288"/>
      <c r="E256" s="284"/>
      <c r="F256" s="100" t="s">
        <v>41</v>
      </c>
      <c r="G256" s="157">
        <f>SUM(H256:N256)</f>
        <v>516502.16</v>
      </c>
      <c r="H256" s="157">
        <v>60239.839999999997</v>
      </c>
      <c r="I256" s="157">
        <v>40827.519999999997</v>
      </c>
      <c r="J256" s="157">
        <v>65434.8</v>
      </c>
      <c r="K256" s="157">
        <v>250000</v>
      </c>
      <c r="L256" s="157">
        <v>50000</v>
      </c>
      <c r="M256" s="157">
        <v>50000</v>
      </c>
      <c r="N256" s="157">
        <v>0</v>
      </c>
      <c r="O256" s="281"/>
      <c r="P256" s="262"/>
      <c r="Q256" s="267"/>
      <c r="R256" s="267"/>
      <c r="S256" s="267"/>
      <c r="T256" s="267"/>
      <c r="U256" s="267"/>
      <c r="V256" s="267"/>
      <c r="W256" s="267"/>
      <c r="X256" s="267"/>
      <c r="Y256" s="2"/>
    </row>
    <row r="257" spans="1:25" s="110" customFormat="1" ht="63" customHeight="1">
      <c r="A257" s="108"/>
      <c r="B257" s="330"/>
      <c r="C257" s="289"/>
      <c r="D257" s="289"/>
      <c r="E257" s="285"/>
      <c r="F257" s="100" t="s">
        <v>42</v>
      </c>
      <c r="G257" s="157">
        <f>SUM(H257:N257)</f>
        <v>0</v>
      </c>
      <c r="H257" s="157">
        <v>0</v>
      </c>
      <c r="I257" s="157">
        <v>0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282"/>
      <c r="P257" s="263"/>
      <c r="Q257" s="268"/>
      <c r="R257" s="268"/>
      <c r="S257" s="268"/>
      <c r="T257" s="268"/>
      <c r="U257" s="268"/>
      <c r="V257" s="268"/>
      <c r="W257" s="268"/>
      <c r="X257" s="268"/>
      <c r="Y257" s="2"/>
    </row>
    <row r="258" spans="1:25" s="249" customFormat="1" ht="63" customHeight="1">
      <c r="A258" s="247"/>
      <c r="B258" s="283" t="s">
        <v>194</v>
      </c>
      <c r="C258" s="258">
        <v>2020</v>
      </c>
      <c r="D258" s="258">
        <v>2026</v>
      </c>
      <c r="E258" s="283" t="s">
        <v>115</v>
      </c>
      <c r="F258" s="239" t="s">
        <v>36</v>
      </c>
      <c r="G258" s="157">
        <f t="shared" ref="G258:N258" si="96">G259+G260</f>
        <v>495376.08999999997</v>
      </c>
      <c r="H258" s="157">
        <f t="shared" si="96"/>
        <v>283372.36</v>
      </c>
      <c r="I258" s="157">
        <f t="shared" si="96"/>
        <v>212003.73</v>
      </c>
      <c r="J258" s="157">
        <f t="shared" si="96"/>
        <v>0</v>
      </c>
      <c r="K258" s="157">
        <f t="shared" si="96"/>
        <v>0</v>
      </c>
      <c r="L258" s="157">
        <f t="shared" si="96"/>
        <v>0</v>
      </c>
      <c r="M258" s="157">
        <f t="shared" si="96"/>
        <v>0</v>
      </c>
      <c r="N258" s="157">
        <f t="shared" si="96"/>
        <v>0</v>
      </c>
      <c r="O258" s="283" t="s">
        <v>138</v>
      </c>
      <c r="P258" s="258" t="s">
        <v>96</v>
      </c>
      <c r="Q258" s="258" t="s">
        <v>55</v>
      </c>
      <c r="R258" s="258">
        <v>100</v>
      </c>
      <c r="S258" s="266">
        <v>100</v>
      </c>
      <c r="T258" s="266"/>
      <c r="U258" s="266"/>
      <c r="V258" s="266"/>
      <c r="W258" s="266"/>
      <c r="X258" s="266"/>
      <c r="Y258" s="2"/>
    </row>
    <row r="259" spans="1:25" s="249" customFormat="1" ht="63" customHeight="1">
      <c r="A259" s="247"/>
      <c r="B259" s="329"/>
      <c r="C259" s="288"/>
      <c r="D259" s="288"/>
      <c r="E259" s="284"/>
      <c r="F259" s="239" t="s">
        <v>41</v>
      </c>
      <c r="G259" s="157">
        <f>SUM(H259:N259)</f>
        <v>0</v>
      </c>
      <c r="H259" s="157">
        <v>0</v>
      </c>
      <c r="I259" s="157">
        <v>0</v>
      </c>
      <c r="J259" s="157">
        <v>0</v>
      </c>
      <c r="K259" s="157">
        <v>0</v>
      </c>
      <c r="L259" s="157">
        <v>0</v>
      </c>
      <c r="M259" s="157">
        <v>0</v>
      </c>
      <c r="N259" s="157">
        <v>0</v>
      </c>
      <c r="O259" s="284"/>
      <c r="P259" s="259"/>
      <c r="Q259" s="259"/>
      <c r="R259" s="259"/>
      <c r="S259" s="267"/>
      <c r="T259" s="267"/>
      <c r="U259" s="267"/>
      <c r="V259" s="267"/>
      <c r="W259" s="267"/>
      <c r="X259" s="267"/>
      <c r="Y259" s="2"/>
    </row>
    <row r="260" spans="1:25" s="249" customFormat="1" ht="63" customHeight="1">
      <c r="A260" s="247"/>
      <c r="B260" s="330"/>
      <c r="C260" s="289"/>
      <c r="D260" s="289"/>
      <c r="E260" s="285"/>
      <c r="F260" s="239" t="s">
        <v>42</v>
      </c>
      <c r="G260" s="157">
        <f>SUM(H260:N260)</f>
        <v>495376.08999999997</v>
      </c>
      <c r="H260" s="157">
        <v>283372.36</v>
      </c>
      <c r="I260" s="157">
        <v>212003.73</v>
      </c>
      <c r="J260" s="157">
        <v>0</v>
      </c>
      <c r="K260" s="157">
        <v>0</v>
      </c>
      <c r="L260" s="157">
        <v>0</v>
      </c>
      <c r="M260" s="157">
        <v>0</v>
      </c>
      <c r="N260" s="157">
        <v>0</v>
      </c>
      <c r="O260" s="285"/>
      <c r="P260" s="260"/>
      <c r="Q260" s="260"/>
      <c r="R260" s="260"/>
      <c r="S260" s="268"/>
      <c r="T260" s="268"/>
      <c r="U260" s="268"/>
      <c r="V260" s="268"/>
      <c r="W260" s="268"/>
      <c r="X260" s="268"/>
      <c r="Y260" s="2"/>
    </row>
    <row r="261" spans="1:25" s="249" customFormat="1" ht="63" customHeight="1">
      <c r="A261" s="247"/>
      <c r="B261" s="273" t="s">
        <v>254</v>
      </c>
      <c r="C261" s="270">
        <v>2023</v>
      </c>
      <c r="D261" s="270">
        <v>2026</v>
      </c>
      <c r="E261" s="269" t="s">
        <v>49</v>
      </c>
      <c r="F261" s="245" t="s">
        <v>36</v>
      </c>
      <c r="G261" s="150">
        <f>G263+G262</f>
        <v>200000</v>
      </c>
      <c r="H261" s="148">
        <f>H262+H263</f>
        <v>0</v>
      </c>
      <c r="I261" s="148">
        <f t="shared" ref="I261:N261" si="97">I262+I263</f>
        <v>0</v>
      </c>
      <c r="J261" s="148">
        <f t="shared" si="97"/>
        <v>0</v>
      </c>
      <c r="K261" s="148">
        <f t="shared" si="97"/>
        <v>200000</v>
      </c>
      <c r="L261" s="148">
        <f t="shared" si="97"/>
        <v>0</v>
      </c>
      <c r="M261" s="148">
        <f t="shared" si="97"/>
        <v>0</v>
      </c>
      <c r="N261" s="148">
        <f t="shared" si="97"/>
        <v>0</v>
      </c>
      <c r="O261" s="250" t="s">
        <v>117</v>
      </c>
      <c r="P261" s="240" t="s">
        <v>96</v>
      </c>
      <c r="Q261" s="240" t="s">
        <v>55</v>
      </c>
      <c r="R261" s="240"/>
      <c r="S261" s="240"/>
      <c r="T261" s="240"/>
      <c r="U261" s="240">
        <v>100</v>
      </c>
      <c r="V261" s="240"/>
      <c r="W261" s="240"/>
      <c r="X261" s="240"/>
      <c r="Y261" s="2"/>
    </row>
    <row r="262" spans="1:25" s="249" customFormat="1" ht="63" customHeight="1">
      <c r="A262" s="247"/>
      <c r="B262" s="274"/>
      <c r="C262" s="271"/>
      <c r="D262" s="271"/>
      <c r="E262" s="269"/>
      <c r="F262" s="245" t="s">
        <v>41</v>
      </c>
      <c r="G262" s="150">
        <f>SUM(H262:N262)</f>
        <v>200000</v>
      </c>
      <c r="H262" s="148">
        <v>0</v>
      </c>
      <c r="I262" s="148">
        <v>0</v>
      </c>
      <c r="J262" s="148">
        <v>0</v>
      </c>
      <c r="K262" s="148">
        <v>200000</v>
      </c>
      <c r="L262" s="148">
        <v>0</v>
      </c>
      <c r="M262" s="148">
        <v>0</v>
      </c>
      <c r="N262" s="148">
        <v>0</v>
      </c>
      <c r="O262" s="251"/>
      <c r="P262" s="241"/>
      <c r="Q262" s="241"/>
      <c r="R262" s="241"/>
      <c r="S262" s="241"/>
      <c r="T262" s="241"/>
      <c r="U262" s="241"/>
      <c r="V262" s="241"/>
      <c r="W262" s="241"/>
      <c r="X262" s="241"/>
      <c r="Y262" s="2"/>
    </row>
    <row r="263" spans="1:25" s="249" customFormat="1" ht="63" customHeight="1">
      <c r="A263" s="247"/>
      <c r="B263" s="275"/>
      <c r="C263" s="272"/>
      <c r="D263" s="272"/>
      <c r="E263" s="269"/>
      <c r="F263" s="245" t="s">
        <v>42</v>
      </c>
      <c r="G263" s="150">
        <f>SUM(H263:N263)</f>
        <v>0</v>
      </c>
      <c r="H263" s="148">
        <v>0</v>
      </c>
      <c r="I263" s="148">
        <v>0</v>
      </c>
      <c r="J263" s="148">
        <v>0</v>
      </c>
      <c r="K263" s="148">
        <v>0</v>
      </c>
      <c r="L263" s="148">
        <v>0</v>
      </c>
      <c r="M263" s="148">
        <v>0</v>
      </c>
      <c r="N263" s="148">
        <v>0</v>
      </c>
      <c r="O263" s="252"/>
      <c r="P263" s="242"/>
      <c r="Q263" s="242"/>
      <c r="R263" s="242"/>
      <c r="S263" s="242"/>
      <c r="T263" s="242"/>
      <c r="U263" s="242"/>
      <c r="V263" s="242"/>
      <c r="W263" s="242"/>
      <c r="X263" s="242"/>
      <c r="Y263" s="2"/>
    </row>
    <row r="264" spans="1:25" ht="24.75" customHeight="1">
      <c r="A264" s="393"/>
      <c r="B264" s="283" t="s">
        <v>253</v>
      </c>
      <c r="C264" s="258">
        <v>2023</v>
      </c>
      <c r="D264" s="258">
        <v>2026</v>
      </c>
      <c r="E264" s="283" t="s">
        <v>115</v>
      </c>
      <c r="F264" s="46" t="s">
        <v>36</v>
      </c>
      <c r="G264" s="157">
        <f t="shared" ref="G264:N264" si="98">G265+G266</f>
        <v>600000</v>
      </c>
      <c r="H264" s="157">
        <f t="shared" si="98"/>
        <v>0</v>
      </c>
      <c r="I264" s="157">
        <f t="shared" si="98"/>
        <v>0</v>
      </c>
      <c r="J264" s="157">
        <f t="shared" si="98"/>
        <v>0</v>
      </c>
      <c r="K264" s="157">
        <f t="shared" si="98"/>
        <v>600000</v>
      </c>
      <c r="L264" s="157">
        <f t="shared" si="98"/>
        <v>0</v>
      </c>
      <c r="M264" s="157">
        <f t="shared" si="98"/>
        <v>0</v>
      </c>
      <c r="N264" s="157">
        <f t="shared" si="98"/>
        <v>0</v>
      </c>
      <c r="O264" s="283" t="s">
        <v>138</v>
      </c>
      <c r="P264" s="258" t="s">
        <v>96</v>
      </c>
      <c r="Q264" s="258" t="s">
        <v>55</v>
      </c>
      <c r="R264" s="258">
        <v>0</v>
      </c>
      <c r="S264" s="266">
        <v>0</v>
      </c>
      <c r="T264" s="266"/>
      <c r="U264" s="266">
        <v>100</v>
      </c>
      <c r="V264" s="266"/>
      <c r="W264" s="266"/>
      <c r="X264" s="266"/>
      <c r="Y264" s="2"/>
    </row>
    <row r="265" spans="1:25" ht="63" customHeight="1">
      <c r="A265" s="329"/>
      <c r="B265" s="329"/>
      <c r="C265" s="288"/>
      <c r="D265" s="288"/>
      <c r="E265" s="284"/>
      <c r="F265" s="46" t="s">
        <v>41</v>
      </c>
      <c r="G265" s="157">
        <f>SUM(H265:N265)</f>
        <v>600000</v>
      </c>
      <c r="H265" s="157">
        <v>0</v>
      </c>
      <c r="I265" s="157">
        <v>0</v>
      </c>
      <c r="J265" s="157">
        <v>0</v>
      </c>
      <c r="K265" s="157">
        <v>600000</v>
      </c>
      <c r="L265" s="157">
        <v>0</v>
      </c>
      <c r="M265" s="157">
        <v>0</v>
      </c>
      <c r="N265" s="157">
        <v>0</v>
      </c>
      <c r="O265" s="284"/>
      <c r="P265" s="259"/>
      <c r="Q265" s="259"/>
      <c r="R265" s="259"/>
      <c r="S265" s="267"/>
      <c r="T265" s="267"/>
      <c r="U265" s="267"/>
      <c r="V265" s="267"/>
      <c r="W265" s="267"/>
      <c r="X265" s="267"/>
      <c r="Y265" s="2"/>
    </row>
    <row r="266" spans="1:25" ht="47.25">
      <c r="A266" s="330"/>
      <c r="B266" s="330"/>
      <c r="C266" s="289"/>
      <c r="D266" s="289"/>
      <c r="E266" s="285"/>
      <c r="F266" s="46" t="s">
        <v>42</v>
      </c>
      <c r="G266" s="157">
        <f>SUM(H266:N266)</f>
        <v>0</v>
      </c>
      <c r="H266" s="157">
        <v>0</v>
      </c>
      <c r="I266" s="157">
        <v>0</v>
      </c>
      <c r="J266" s="157">
        <v>0</v>
      </c>
      <c r="K266" s="157">
        <v>0</v>
      </c>
      <c r="L266" s="157">
        <v>0</v>
      </c>
      <c r="M266" s="157">
        <v>0</v>
      </c>
      <c r="N266" s="157">
        <v>0</v>
      </c>
      <c r="O266" s="285"/>
      <c r="P266" s="260"/>
      <c r="Q266" s="260"/>
      <c r="R266" s="260"/>
      <c r="S266" s="268"/>
      <c r="T266" s="268"/>
      <c r="U266" s="268"/>
      <c r="V266" s="268"/>
      <c r="W266" s="268"/>
      <c r="X266" s="268"/>
      <c r="Y266" s="2"/>
    </row>
    <row r="267" spans="1:25" ht="31.5">
      <c r="A267" s="377" t="s">
        <v>116</v>
      </c>
      <c r="B267" s="377"/>
      <c r="C267" s="377"/>
      <c r="D267" s="377"/>
      <c r="E267" s="377"/>
      <c r="F267" s="43" t="s">
        <v>36</v>
      </c>
      <c r="G267" s="167">
        <f t="shared" ref="G267:N267" si="99">G268+G269</f>
        <v>103680233.83</v>
      </c>
      <c r="H267" s="168">
        <f>H268+H269</f>
        <v>22257967.369999997</v>
      </c>
      <c r="I267" s="168">
        <f t="shared" si="99"/>
        <v>13502220.91</v>
      </c>
      <c r="J267" s="168">
        <f t="shared" si="99"/>
        <v>12003024.290000001</v>
      </c>
      <c r="K267" s="168">
        <f t="shared" si="99"/>
        <v>19240026.18</v>
      </c>
      <c r="L267" s="168">
        <f t="shared" si="99"/>
        <v>13886760</v>
      </c>
      <c r="M267" s="168">
        <f t="shared" si="99"/>
        <v>13886760</v>
      </c>
      <c r="N267" s="168">
        <f t="shared" si="99"/>
        <v>8903475.0800000001</v>
      </c>
      <c r="O267" s="256" t="s">
        <v>35</v>
      </c>
      <c r="P267" s="256" t="s">
        <v>35</v>
      </c>
      <c r="Q267" s="256" t="s">
        <v>35</v>
      </c>
      <c r="R267" s="256" t="s">
        <v>35</v>
      </c>
      <c r="S267" s="256" t="s">
        <v>35</v>
      </c>
      <c r="T267" s="256" t="s">
        <v>35</v>
      </c>
      <c r="U267" s="256" t="s">
        <v>35</v>
      </c>
      <c r="V267" s="256" t="s">
        <v>35</v>
      </c>
      <c r="W267" s="256" t="s">
        <v>35</v>
      </c>
      <c r="X267" s="265" t="s">
        <v>35</v>
      </c>
      <c r="Y267" s="2"/>
    </row>
    <row r="268" spans="1:25" ht="63" customHeight="1">
      <c r="A268" s="377"/>
      <c r="B268" s="377"/>
      <c r="C268" s="377"/>
      <c r="D268" s="377"/>
      <c r="E268" s="377"/>
      <c r="F268" s="43" t="s">
        <v>41</v>
      </c>
      <c r="G268" s="167">
        <f>SUM(H268:N268)</f>
        <v>93184857.739999995</v>
      </c>
      <c r="H268" s="168">
        <f t="shared" ref="H268:N269" si="100">H235</f>
        <v>11974595.01</v>
      </c>
      <c r="I268" s="168">
        <f t="shared" si="100"/>
        <v>13290217.18</v>
      </c>
      <c r="J268" s="168">
        <f t="shared" si="100"/>
        <v>12003024.290000001</v>
      </c>
      <c r="K268" s="168">
        <f t="shared" si="100"/>
        <v>19240026.18</v>
      </c>
      <c r="L268" s="168">
        <f t="shared" si="100"/>
        <v>13886760</v>
      </c>
      <c r="M268" s="168">
        <f t="shared" si="100"/>
        <v>13886760</v>
      </c>
      <c r="N268" s="168">
        <f t="shared" si="100"/>
        <v>8903475.0800000001</v>
      </c>
      <c r="O268" s="256"/>
      <c r="P268" s="256"/>
      <c r="Q268" s="256"/>
      <c r="R268" s="256"/>
      <c r="S268" s="256"/>
      <c r="T268" s="256"/>
      <c r="U268" s="256"/>
      <c r="V268" s="256"/>
      <c r="W268" s="256"/>
      <c r="X268" s="265"/>
      <c r="Y268" s="2"/>
    </row>
    <row r="269" spans="1:25" ht="47.25">
      <c r="A269" s="377"/>
      <c r="B269" s="377"/>
      <c r="C269" s="377"/>
      <c r="D269" s="377"/>
      <c r="E269" s="377"/>
      <c r="F269" s="43" t="s">
        <v>42</v>
      </c>
      <c r="G269" s="167">
        <f>SUM(H269:N269)</f>
        <v>10495376.09</v>
      </c>
      <c r="H269" s="167">
        <f t="shared" si="100"/>
        <v>10283372.359999999</v>
      </c>
      <c r="I269" s="167">
        <f t="shared" si="100"/>
        <v>212003.73</v>
      </c>
      <c r="J269" s="167">
        <f t="shared" si="100"/>
        <v>0</v>
      </c>
      <c r="K269" s="167">
        <f t="shared" si="100"/>
        <v>0</v>
      </c>
      <c r="L269" s="167">
        <f t="shared" si="100"/>
        <v>0</v>
      </c>
      <c r="M269" s="167">
        <f t="shared" si="100"/>
        <v>0</v>
      </c>
      <c r="N269" s="167">
        <f t="shared" si="100"/>
        <v>0</v>
      </c>
      <c r="O269" s="256"/>
      <c r="P269" s="256"/>
      <c r="Q269" s="256"/>
      <c r="R269" s="256"/>
      <c r="S269" s="256"/>
      <c r="T269" s="256"/>
      <c r="U269" s="256"/>
      <c r="V269" s="256"/>
      <c r="W269" s="256"/>
      <c r="X269" s="265"/>
      <c r="Y269" s="2"/>
    </row>
    <row r="270" spans="1:25" ht="94.9" customHeight="1">
      <c r="A270" s="297" t="s">
        <v>70</v>
      </c>
      <c r="B270" s="298"/>
      <c r="C270" s="13">
        <v>2020</v>
      </c>
      <c r="D270" s="13">
        <v>2026</v>
      </c>
      <c r="E270" s="13"/>
      <c r="F270" s="13" t="s">
        <v>35</v>
      </c>
      <c r="G270" s="156" t="s">
        <v>35</v>
      </c>
      <c r="H270" s="156" t="s">
        <v>35</v>
      </c>
      <c r="I270" s="156" t="s">
        <v>35</v>
      </c>
      <c r="J270" s="156" t="s">
        <v>35</v>
      </c>
      <c r="K270" s="156" t="s">
        <v>35</v>
      </c>
      <c r="L270" s="156" t="s">
        <v>55</v>
      </c>
      <c r="M270" s="156" t="s">
        <v>35</v>
      </c>
      <c r="N270" s="156" t="s">
        <v>35</v>
      </c>
      <c r="O270" s="13" t="s">
        <v>35</v>
      </c>
      <c r="P270" s="13" t="s">
        <v>35</v>
      </c>
      <c r="Q270" s="13" t="s">
        <v>35</v>
      </c>
      <c r="R270" s="13" t="s">
        <v>35</v>
      </c>
      <c r="S270" s="13" t="s">
        <v>35</v>
      </c>
      <c r="T270" s="13" t="s">
        <v>35</v>
      </c>
      <c r="U270" s="13" t="s">
        <v>35</v>
      </c>
      <c r="V270" s="13" t="s">
        <v>35</v>
      </c>
      <c r="W270" s="13" t="s">
        <v>35</v>
      </c>
      <c r="X270" s="3" t="s">
        <v>35</v>
      </c>
      <c r="Y270" s="2"/>
    </row>
    <row r="271" spans="1:25" ht="109.9" customHeight="1">
      <c r="A271" s="297" t="s">
        <v>139</v>
      </c>
      <c r="B271" s="298"/>
      <c r="C271" s="13">
        <v>2020</v>
      </c>
      <c r="D271" s="13">
        <v>2026</v>
      </c>
      <c r="E271" s="13" t="s">
        <v>35</v>
      </c>
      <c r="F271" s="13" t="s">
        <v>35</v>
      </c>
      <c r="G271" s="156" t="s">
        <v>35</v>
      </c>
      <c r="H271" s="156" t="s">
        <v>35</v>
      </c>
      <c r="I271" s="156" t="s">
        <v>35</v>
      </c>
      <c r="J271" s="156" t="s">
        <v>35</v>
      </c>
      <c r="K271" s="156" t="s">
        <v>35</v>
      </c>
      <c r="L271" s="156"/>
      <c r="M271" s="156" t="s">
        <v>35</v>
      </c>
      <c r="N271" s="156" t="s">
        <v>35</v>
      </c>
      <c r="O271" s="13" t="s">
        <v>35</v>
      </c>
      <c r="P271" s="13" t="s">
        <v>35</v>
      </c>
      <c r="Q271" s="13" t="s">
        <v>35</v>
      </c>
      <c r="R271" s="13" t="s">
        <v>35</v>
      </c>
      <c r="S271" s="13" t="s">
        <v>35</v>
      </c>
      <c r="T271" s="13" t="s">
        <v>35</v>
      </c>
      <c r="U271" s="13" t="s">
        <v>35</v>
      </c>
      <c r="V271" s="13" t="s">
        <v>35</v>
      </c>
      <c r="W271" s="13" t="s">
        <v>35</v>
      </c>
      <c r="X271" s="3" t="s">
        <v>35</v>
      </c>
      <c r="Y271" s="2"/>
    </row>
    <row r="272" spans="1:25">
      <c r="A272" s="257"/>
      <c r="B272" s="257" t="s">
        <v>124</v>
      </c>
      <c r="C272" s="256">
        <v>2020</v>
      </c>
      <c r="D272" s="256">
        <v>2026</v>
      </c>
      <c r="E272" s="258" t="s">
        <v>55</v>
      </c>
      <c r="F272" s="258" t="s">
        <v>55</v>
      </c>
      <c r="G272" s="303" t="s">
        <v>55</v>
      </c>
      <c r="H272" s="303" t="s">
        <v>55</v>
      </c>
      <c r="I272" s="303" t="s">
        <v>55</v>
      </c>
      <c r="J272" s="303" t="s">
        <v>55</v>
      </c>
      <c r="K272" s="303" t="s">
        <v>55</v>
      </c>
      <c r="L272" s="303" t="s">
        <v>55</v>
      </c>
      <c r="M272" s="303" t="s">
        <v>55</v>
      </c>
      <c r="N272" s="303" t="s">
        <v>55</v>
      </c>
      <c r="O272" s="256" t="s">
        <v>35</v>
      </c>
      <c r="P272" s="256" t="s">
        <v>35</v>
      </c>
      <c r="Q272" s="256" t="s">
        <v>35</v>
      </c>
      <c r="R272" s="256" t="s">
        <v>35</v>
      </c>
      <c r="S272" s="256" t="s">
        <v>35</v>
      </c>
      <c r="T272" s="256" t="s">
        <v>35</v>
      </c>
      <c r="U272" s="256" t="s">
        <v>35</v>
      </c>
      <c r="V272" s="256" t="s">
        <v>35</v>
      </c>
      <c r="W272" s="256" t="s">
        <v>35</v>
      </c>
      <c r="X272" s="265" t="s">
        <v>35</v>
      </c>
      <c r="Y272" s="2"/>
    </row>
    <row r="273" spans="1:25">
      <c r="A273" s="257"/>
      <c r="B273" s="257"/>
      <c r="C273" s="256"/>
      <c r="D273" s="256"/>
      <c r="E273" s="259"/>
      <c r="F273" s="259"/>
      <c r="G273" s="304"/>
      <c r="H273" s="304"/>
      <c r="I273" s="304"/>
      <c r="J273" s="304"/>
      <c r="K273" s="304"/>
      <c r="L273" s="304"/>
      <c r="M273" s="304"/>
      <c r="N273" s="304"/>
      <c r="O273" s="256"/>
      <c r="P273" s="256"/>
      <c r="Q273" s="256"/>
      <c r="R273" s="256"/>
      <c r="S273" s="256"/>
      <c r="T273" s="256"/>
      <c r="U273" s="256"/>
      <c r="V273" s="256"/>
      <c r="W273" s="256"/>
      <c r="X273" s="265"/>
      <c r="Y273" s="2"/>
    </row>
    <row r="274" spans="1:25">
      <c r="A274" s="257"/>
      <c r="B274" s="257"/>
      <c r="C274" s="256"/>
      <c r="D274" s="256"/>
      <c r="E274" s="260"/>
      <c r="F274" s="260"/>
      <c r="G274" s="305"/>
      <c r="H274" s="305"/>
      <c r="I274" s="305"/>
      <c r="J274" s="305"/>
      <c r="K274" s="305"/>
      <c r="L274" s="305"/>
      <c r="M274" s="305"/>
      <c r="N274" s="305"/>
      <c r="O274" s="256"/>
      <c r="P274" s="256"/>
      <c r="Q274" s="256"/>
      <c r="R274" s="256"/>
      <c r="S274" s="256"/>
      <c r="T274" s="256"/>
      <c r="U274" s="256"/>
      <c r="V274" s="256"/>
      <c r="W274" s="256"/>
      <c r="X274" s="265"/>
      <c r="Y274" s="2"/>
    </row>
    <row r="275" spans="1:25" s="53" customFormat="1" ht="31.5">
      <c r="A275" s="52"/>
      <c r="B275" s="257" t="s">
        <v>122</v>
      </c>
      <c r="C275" s="256">
        <v>2020</v>
      </c>
      <c r="D275" s="256">
        <v>2026</v>
      </c>
      <c r="E275" s="257" t="s">
        <v>141</v>
      </c>
      <c r="F275" s="52" t="s">
        <v>36</v>
      </c>
      <c r="G275" s="157">
        <f>G276+G277</f>
        <v>30431424.840000004</v>
      </c>
      <c r="H275" s="157">
        <f>H276+H277</f>
        <v>2719472.27</v>
      </c>
      <c r="I275" s="157">
        <f t="shared" ref="I275:N275" si="101">I276+I277</f>
        <v>4288137.34</v>
      </c>
      <c r="J275" s="157">
        <f t="shared" si="101"/>
        <v>4453549.4400000004</v>
      </c>
      <c r="K275" s="157">
        <f t="shared" si="101"/>
        <v>6988480.6200000001</v>
      </c>
      <c r="L275" s="157">
        <f t="shared" si="101"/>
        <v>4183980</v>
      </c>
      <c r="M275" s="157">
        <f t="shared" si="101"/>
        <v>4341460</v>
      </c>
      <c r="N275" s="157">
        <f t="shared" si="101"/>
        <v>3456345.17</v>
      </c>
      <c r="O275" s="256" t="s">
        <v>35</v>
      </c>
      <c r="P275" s="256" t="s">
        <v>35</v>
      </c>
      <c r="Q275" s="256" t="s">
        <v>35</v>
      </c>
      <c r="R275" s="256" t="s">
        <v>35</v>
      </c>
      <c r="S275" s="256" t="s">
        <v>35</v>
      </c>
      <c r="T275" s="256" t="s">
        <v>35</v>
      </c>
      <c r="U275" s="256" t="s">
        <v>35</v>
      </c>
      <c r="V275" s="256" t="s">
        <v>35</v>
      </c>
      <c r="W275" s="256" t="s">
        <v>35</v>
      </c>
      <c r="X275" s="265" t="s">
        <v>35</v>
      </c>
      <c r="Y275" s="2"/>
    </row>
    <row r="276" spans="1:25" s="53" customFormat="1" ht="63">
      <c r="A276" s="52"/>
      <c r="B276" s="257"/>
      <c r="C276" s="256"/>
      <c r="D276" s="256"/>
      <c r="E276" s="257"/>
      <c r="F276" s="52" t="s">
        <v>41</v>
      </c>
      <c r="G276" s="157">
        <f>SUM(H276:N276)</f>
        <v>30431424.840000004</v>
      </c>
      <c r="H276" s="156">
        <f>H279</f>
        <v>2719472.27</v>
      </c>
      <c r="I276" s="156">
        <f t="shared" ref="I276:N276" si="102">I279</f>
        <v>4288137.34</v>
      </c>
      <c r="J276" s="156">
        <f t="shared" si="102"/>
        <v>4453549.4400000004</v>
      </c>
      <c r="K276" s="156">
        <f t="shared" si="102"/>
        <v>6988480.6200000001</v>
      </c>
      <c r="L276" s="156">
        <f t="shared" si="102"/>
        <v>4183980</v>
      </c>
      <c r="M276" s="156">
        <f t="shared" si="102"/>
        <v>4341460</v>
      </c>
      <c r="N276" s="156">
        <f t="shared" si="102"/>
        <v>3456345.17</v>
      </c>
      <c r="O276" s="256"/>
      <c r="P276" s="256"/>
      <c r="Q276" s="256"/>
      <c r="R276" s="256"/>
      <c r="S276" s="256"/>
      <c r="T276" s="256"/>
      <c r="U276" s="256"/>
      <c r="V276" s="256"/>
      <c r="W276" s="256"/>
      <c r="X276" s="265"/>
      <c r="Y276" s="2"/>
    </row>
    <row r="277" spans="1:25" s="53" customFormat="1" ht="47.25">
      <c r="A277" s="52"/>
      <c r="B277" s="257"/>
      <c r="C277" s="256"/>
      <c r="D277" s="256"/>
      <c r="E277" s="257"/>
      <c r="F277" s="52" t="s">
        <v>42</v>
      </c>
      <c r="G277" s="157">
        <f>SUM(H277:N277)</f>
        <v>0</v>
      </c>
      <c r="H277" s="157">
        <f>H280</f>
        <v>0</v>
      </c>
      <c r="I277" s="157">
        <f t="shared" ref="I277:N277" si="103">I280</f>
        <v>0</v>
      </c>
      <c r="J277" s="157">
        <f t="shared" si="103"/>
        <v>0</v>
      </c>
      <c r="K277" s="157">
        <f t="shared" si="103"/>
        <v>0</v>
      </c>
      <c r="L277" s="157">
        <f t="shared" si="103"/>
        <v>0</v>
      </c>
      <c r="M277" s="157">
        <f t="shared" si="103"/>
        <v>0</v>
      </c>
      <c r="N277" s="157">
        <f t="shared" si="103"/>
        <v>0</v>
      </c>
      <c r="O277" s="256"/>
      <c r="P277" s="256"/>
      <c r="Q277" s="256"/>
      <c r="R277" s="256"/>
      <c r="S277" s="256"/>
      <c r="T277" s="256"/>
      <c r="U277" s="256"/>
      <c r="V277" s="256"/>
      <c r="W277" s="256"/>
      <c r="X277" s="265"/>
      <c r="Y277" s="2"/>
    </row>
    <row r="278" spans="1:25" s="53" customFormat="1" ht="31.5">
      <c r="A278" s="52"/>
      <c r="B278" s="283" t="s">
        <v>121</v>
      </c>
      <c r="C278" s="256">
        <v>2020</v>
      </c>
      <c r="D278" s="256">
        <v>2026</v>
      </c>
      <c r="E278" s="257" t="s">
        <v>142</v>
      </c>
      <c r="F278" s="52" t="s">
        <v>36</v>
      </c>
      <c r="G278" s="157">
        <f>SUM(H278:N278)</f>
        <v>30431424.840000004</v>
      </c>
      <c r="H278" s="157">
        <f>H279+H280</f>
        <v>2719472.27</v>
      </c>
      <c r="I278" s="157">
        <f t="shared" ref="I278:N278" si="104">I279+I280</f>
        <v>4288137.34</v>
      </c>
      <c r="J278" s="157">
        <f t="shared" si="104"/>
        <v>4453549.4400000004</v>
      </c>
      <c r="K278" s="157">
        <f t="shared" si="104"/>
        <v>6988480.6200000001</v>
      </c>
      <c r="L278" s="157">
        <f t="shared" si="104"/>
        <v>4183980</v>
      </c>
      <c r="M278" s="157">
        <f t="shared" si="104"/>
        <v>4341460</v>
      </c>
      <c r="N278" s="157">
        <f t="shared" si="104"/>
        <v>3456345.17</v>
      </c>
      <c r="O278" s="258" t="s">
        <v>95</v>
      </c>
      <c r="P278" s="258" t="s">
        <v>96</v>
      </c>
      <c r="Q278" s="258"/>
      <c r="R278" s="258">
        <v>100</v>
      </c>
      <c r="S278" s="258">
        <v>100</v>
      </c>
      <c r="T278" s="258">
        <v>100</v>
      </c>
      <c r="U278" s="258">
        <v>100</v>
      </c>
      <c r="V278" s="258">
        <v>100</v>
      </c>
      <c r="W278" s="258">
        <v>100</v>
      </c>
      <c r="X278" s="258">
        <v>100</v>
      </c>
      <c r="Y278" s="2"/>
    </row>
    <row r="279" spans="1:25" s="53" customFormat="1" ht="63">
      <c r="A279" s="52"/>
      <c r="B279" s="284"/>
      <c r="C279" s="256"/>
      <c r="D279" s="256"/>
      <c r="E279" s="257"/>
      <c r="F279" s="52" t="s">
        <v>41</v>
      </c>
      <c r="G279" s="157">
        <f>SUM(H279:N279)</f>
        <v>30431424.840000004</v>
      </c>
      <c r="H279" s="157">
        <v>2719472.27</v>
      </c>
      <c r="I279" s="157">
        <v>4288137.34</v>
      </c>
      <c r="J279" s="157">
        <v>4453549.4400000004</v>
      </c>
      <c r="K279" s="157">
        <v>6988480.6200000001</v>
      </c>
      <c r="L279" s="157">
        <v>4183980</v>
      </c>
      <c r="M279" s="157">
        <v>4341460</v>
      </c>
      <c r="N279" s="157">
        <v>3456345.17</v>
      </c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"/>
    </row>
    <row r="280" spans="1:25" s="53" customFormat="1" ht="47.25">
      <c r="A280" s="52"/>
      <c r="B280" s="285"/>
      <c r="C280" s="256"/>
      <c r="D280" s="256"/>
      <c r="E280" s="257"/>
      <c r="F280" s="52" t="s">
        <v>42</v>
      </c>
      <c r="G280" s="157">
        <f>SUM(H280:N280)</f>
        <v>0</v>
      </c>
      <c r="H280" s="157">
        <v>0</v>
      </c>
      <c r="I280" s="157">
        <v>0</v>
      </c>
      <c r="J280" s="157">
        <v>0</v>
      </c>
      <c r="K280" s="157">
        <v>0</v>
      </c>
      <c r="L280" s="157">
        <v>0</v>
      </c>
      <c r="M280" s="157">
        <v>0</v>
      </c>
      <c r="N280" s="157">
        <v>0</v>
      </c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"/>
    </row>
    <row r="281" spans="1:25" ht="15.75" customHeight="1">
      <c r="A281" s="257"/>
      <c r="B281" s="257" t="s">
        <v>154</v>
      </c>
      <c r="C281" s="256">
        <v>2020</v>
      </c>
      <c r="D281" s="256">
        <v>2026</v>
      </c>
      <c r="E281" s="257" t="s">
        <v>141</v>
      </c>
      <c r="F281" s="17" t="s">
        <v>36</v>
      </c>
      <c r="G281" s="157">
        <f>G282+G283</f>
        <v>8983572.5500000007</v>
      </c>
      <c r="H281" s="157">
        <f>H282+H283</f>
        <v>3821767.2800000003</v>
      </c>
      <c r="I281" s="157">
        <f t="shared" ref="I281:N281" si="105">I282+I283</f>
        <v>1536783.3</v>
      </c>
      <c r="J281" s="157">
        <f t="shared" si="105"/>
        <v>1699145.75</v>
      </c>
      <c r="K281" s="157">
        <f t="shared" si="105"/>
        <v>1925876.22</v>
      </c>
      <c r="L281" s="157">
        <f t="shared" si="105"/>
        <v>0</v>
      </c>
      <c r="M281" s="157">
        <f t="shared" si="105"/>
        <v>0</v>
      </c>
      <c r="N281" s="157">
        <f t="shared" si="105"/>
        <v>0</v>
      </c>
      <c r="O281" s="256" t="s">
        <v>35</v>
      </c>
      <c r="P281" s="256" t="s">
        <v>35</v>
      </c>
      <c r="Q281" s="256" t="s">
        <v>35</v>
      </c>
      <c r="R281" s="256" t="s">
        <v>35</v>
      </c>
      <c r="S281" s="256" t="s">
        <v>35</v>
      </c>
      <c r="T281" s="256" t="s">
        <v>35</v>
      </c>
      <c r="U281" s="256" t="s">
        <v>35</v>
      </c>
      <c r="V281" s="256" t="s">
        <v>35</v>
      </c>
      <c r="W281" s="256" t="s">
        <v>35</v>
      </c>
      <c r="X281" s="265" t="s">
        <v>35</v>
      </c>
      <c r="Y281" s="2"/>
    </row>
    <row r="282" spans="1:25" ht="63" customHeight="1">
      <c r="A282" s="257"/>
      <c r="B282" s="257"/>
      <c r="C282" s="256"/>
      <c r="D282" s="256"/>
      <c r="E282" s="257"/>
      <c r="F282" s="17" t="s">
        <v>41</v>
      </c>
      <c r="G282" s="157">
        <f t="shared" ref="G282:G289" si="106">SUM(H282:N282)</f>
        <v>8983572.5500000007</v>
      </c>
      <c r="H282" s="156">
        <f>H288+H285</f>
        <v>3821767.2800000003</v>
      </c>
      <c r="I282" s="156">
        <f t="shared" ref="I282:N282" si="107">I288+I285</f>
        <v>1536783.3</v>
      </c>
      <c r="J282" s="156">
        <f t="shared" si="107"/>
        <v>1699145.75</v>
      </c>
      <c r="K282" s="156">
        <f t="shared" si="107"/>
        <v>1925876.22</v>
      </c>
      <c r="L282" s="156">
        <f t="shared" si="107"/>
        <v>0</v>
      </c>
      <c r="M282" s="156">
        <f t="shared" si="107"/>
        <v>0</v>
      </c>
      <c r="N282" s="156">
        <f t="shared" si="107"/>
        <v>0</v>
      </c>
      <c r="O282" s="256"/>
      <c r="P282" s="256"/>
      <c r="Q282" s="256"/>
      <c r="R282" s="256"/>
      <c r="S282" s="256"/>
      <c r="T282" s="256"/>
      <c r="U282" s="256"/>
      <c r="V282" s="256"/>
      <c r="W282" s="256"/>
      <c r="X282" s="265"/>
      <c r="Y282" s="2"/>
    </row>
    <row r="283" spans="1:25" ht="47.25">
      <c r="A283" s="257"/>
      <c r="B283" s="257"/>
      <c r="C283" s="256"/>
      <c r="D283" s="256"/>
      <c r="E283" s="257"/>
      <c r="F283" s="17" t="s">
        <v>42</v>
      </c>
      <c r="G283" s="157">
        <f t="shared" si="106"/>
        <v>0</v>
      </c>
      <c r="H283" s="157">
        <f>H289+H286</f>
        <v>0</v>
      </c>
      <c r="I283" s="157">
        <f t="shared" ref="I283:N283" si="108">I289</f>
        <v>0</v>
      </c>
      <c r="J283" s="157">
        <f t="shared" si="108"/>
        <v>0</v>
      </c>
      <c r="K283" s="157">
        <f t="shared" si="108"/>
        <v>0</v>
      </c>
      <c r="L283" s="157">
        <f t="shared" si="108"/>
        <v>0</v>
      </c>
      <c r="M283" s="157">
        <f t="shared" si="108"/>
        <v>0</v>
      </c>
      <c r="N283" s="157">
        <f t="shared" si="108"/>
        <v>0</v>
      </c>
      <c r="O283" s="256"/>
      <c r="P283" s="256"/>
      <c r="Q283" s="256"/>
      <c r="R283" s="256"/>
      <c r="S283" s="256"/>
      <c r="T283" s="256"/>
      <c r="U283" s="256"/>
      <c r="V283" s="256"/>
      <c r="W283" s="256"/>
      <c r="X283" s="265"/>
      <c r="Y283" s="2"/>
    </row>
    <row r="284" spans="1:25" s="90" customFormat="1" ht="31.5">
      <c r="A284" s="76"/>
      <c r="B284" s="283" t="s">
        <v>156</v>
      </c>
      <c r="C284" s="256">
        <v>2020</v>
      </c>
      <c r="D284" s="256">
        <v>2026</v>
      </c>
      <c r="E284" s="257" t="s">
        <v>142</v>
      </c>
      <c r="F284" s="77" t="s">
        <v>36</v>
      </c>
      <c r="G284" s="157">
        <f t="shared" si="106"/>
        <v>6983572.5499999998</v>
      </c>
      <c r="H284" s="157">
        <f>H285+H286</f>
        <v>1821767.28</v>
      </c>
      <c r="I284" s="157">
        <f t="shared" ref="I284:N284" si="109">I285+I286</f>
        <v>1536783.3</v>
      </c>
      <c r="J284" s="157">
        <f t="shared" si="109"/>
        <v>1699145.75</v>
      </c>
      <c r="K284" s="157">
        <f t="shared" si="109"/>
        <v>1925876.22</v>
      </c>
      <c r="L284" s="157">
        <f t="shared" si="109"/>
        <v>0</v>
      </c>
      <c r="M284" s="157">
        <f t="shared" si="109"/>
        <v>0</v>
      </c>
      <c r="N284" s="157">
        <f t="shared" si="109"/>
        <v>0</v>
      </c>
      <c r="O284" s="258" t="s">
        <v>138</v>
      </c>
      <c r="P284" s="258" t="s">
        <v>96</v>
      </c>
      <c r="Q284" s="258" t="s">
        <v>55</v>
      </c>
      <c r="R284" s="258">
        <v>100</v>
      </c>
      <c r="S284" s="258">
        <v>100</v>
      </c>
      <c r="T284" s="258">
        <v>100</v>
      </c>
      <c r="U284" s="258">
        <v>100</v>
      </c>
      <c r="V284" s="258"/>
      <c r="W284" s="258"/>
      <c r="X284" s="266"/>
      <c r="Y284" s="2"/>
    </row>
    <row r="285" spans="1:25" s="90" customFormat="1" ht="63">
      <c r="A285" s="76"/>
      <c r="B285" s="284"/>
      <c r="C285" s="256"/>
      <c r="D285" s="256"/>
      <c r="E285" s="257"/>
      <c r="F285" s="77" t="s">
        <v>41</v>
      </c>
      <c r="G285" s="157">
        <f t="shared" si="106"/>
        <v>6983572.5499999998</v>
      </c>
      <c r="H285" s="157">
        <v>1821767.28</v>
      </c>
      <c r="I285" s="157">
        <v>1536783.3</v>
      </c>
      <c r="J285" s="157">
        <v>1699145.75</v>
      </c>
      <c r="K285" s="157">
        <v>1925876.22</v>
      </c>
      <c r="L285" s="157">
        <v>0</v>
      </c>
      <c r="M285" s="157">
        <v>0</v>
      </c>
      <c r="N285" s="157">
        <v>0</v>
      </c>
      <c r="O285" s="259"/>
      <c r="P285" s="259"/>
      <c r="Q285" s="259"/>
      <c r="R285" s="259"/>
      <c r="S285" s="259"/>
      <c r="T285" s="259"/>
      <c r="U285" s="259"/>
      <c r="V285" s="259"/>
      <c r="W285" s="259"/>
      <c r="X285" s="267"/>
      <c r="Y285" s="2"/>
    </row>
    <row r="286" spans="1:25" s="90" customFormat="1" ht="47.25">
      <c r="A286" s="76"/>
      <c r="B286" s="285"/>
      <c r="C286" s="256"/>
      <c r="D286" s="256"/>
      <c r="E286" s="257"/>
      <c r="F286" s="77" t="s">
        <v>42</v>
      </c>
      <c r="G286" s="157">
        <f t="shared" si="106"/>
        <v>0</v>
      </c>
      <c r="H286" s="157">
        <v>0</v>
      </c>
      <c r="I286" s="157">
        <v>0</v>
      </c>
      <c r="J286" s="157">
        <v>0</v>
      </c>
      <c r="K286" s="157">
        <v>0</v>
      </c>
      <c r="L286" s="157">
        <v>0</v>
      </c>
      <c r="M286" s="157">
        <v>0</v>
      </c>
      <c r="N286" s="157">
        <v>0</v>
      </c>
      <c r="O286" s="260"/>
      <c r="P286" s="260"/>
      <c r="Q286" s="260"/>
      <c r="R286" s="260"/>
      <c r="S286" s="260"/>
      <c r="T286" s="260"/>
      <c r="U286" s="260"/>
      <c r="V286" s="260"/>
      <c r="W286" s="260"/>
      <c r="X286" s="268"/>
      <c r="Y286" s="2"/>
    </row>
    <row r="287" spans="1:25" ht="15.75" customHeight="1">
      <c r="A287" s="283" t="s">
        <v>155</v>
      </c>
      <c r="B287" s="283" t="s">
        <v>188</v>
      </c>
      <c r="C287" s="256">
        <v>2020</v>
      </c>
      <c r="D287" s="256">
        <v>2026</v>
      </c>
      <c r="E287" s="257" t="s">
        <v>142</v>
      </c>
      <c r="F287" s="17" t="s">
        <v>36</v>
      </c>
      <c r="G287" s="157">
        <f t="shared" si="106"/>
        <v>2000000</v>
      </c>
      <c r="H287" s="157">
        <f>H288+H289</f>
        <v>2000000</v>
      </c>
      <c r="I287" s="157">
        <f t="shared" ref="I287:N287" si="110">I288+I289</f>
        <v>0</v>
      </c>
      <c r="J287" s="157">
        <f t="shared" si="110"/>
        <v>0</v>
      </c>
      <c r="K287" s="157">
        <f t="shared" si="110"/>
        <v>0</v>
      </c>
      <c r="L287" s="157">
        <f t="shared" si="110"/>
        <v>0</v>
      </c>
      <c r="M287" s="157">
        <f t="shared" si="110"/>
        <v>0</v>
      </c>
      <c r="N287" s="157">
        <f t="shared" si="110"/>
        <v>0</v>
      </c>
      <c r="O287" s="258" t="s">
        <v>138</v>
      </c>
      <c r="P287" s="258" t="s">
        <v>96</v>
      </c>
      <c r="Q287" s="258" t="s">
        <v>55</v>
      </c>
      <c r="R287" s="258">
        <v>100</v>
      </c>
      <c r="S287" s="258"/>
      <c r="T287" s="258"/>
      <c r="U287" s="258"/>
      <c r="V287" s="258"/>
      <c r="W287" s="258"/>
      <c r="X287" s="266"/>
      <c r="Y287" s="2"/>
    </row>
    <row r="288" spans="1:25" ht="36.6" customHeight="1">
      <c r="A288" s="284"/>
      <c r="B288" s="284"/>
      <c r="C288" s="256"/>
      <c r="D288" s="256"/>
      <c r="E288" s="257"/>
      <c r="F288" s="17" t="s">
        <v>41</v>
      </c>
      <c r="G288" s="157">
        <f t="shared" si="106"/>
        <v>2000000</v>
      </c>
      <c r="H288" s="157">
        <v>2000000</v>
      </c>
      <c r="I288" s="157">
        <v>0</v>
      </c>
      <c r="J288" s="157">
        <v>0</v>
      </c>
      <c r="K288" s="157">
        <v>0</v>
      </c>
      <c r="L288" s="157">
        <v>0</v>
      </c>
      <c r="M288" s="157">
        <v>0</v>
      </c>
      <c r="N288" s="157">
        <v>0</v>
      </c>
      <c r="O288" s="259"/>
      <c r="P288" s="259"/>
      <c r="Q288" s="259"/>
      <c r="R288" s="259"/>
      <c r="S288" s="259"/>
      <c r="T288" s="259"/>
      <c r="U288" s="259"/>
      <c r="V288" s="259"/>
      <c r="W288" s="259"/>
      <c r="X288" s="267"/>
      <c r="Y288" s="2"/>
    </row>
    <row r="289" spans="1:25" ht="30" customHeight="1">
      <c r="A289" s="285"/>
      <c r="B289" s="285"/>
      <c r="C289" s="256"/>
      <c r="D289" s="256"/>
      <c r="E289" s="257"/>
      <c r="F289" s="17" t="s">
        <v>42</v>
      </c>
      <c r="G289" s="157">
        <f t="shared" si="106"/>
        <v>0</v>
      </c>
      <c r="H289" s="157">
        <v>0</v>
      </c>
      <c r="I289" s="157">
        <v>0</v>
      </c>
      <c r="J289" s="157">
        <v>0</v>
      </c>
      <c r="K289" s="157">
        <v>0</v>
      </c>
      <c r="L289" s="157">
        <v>0</v>
      </c>
      <c r="M289" s="157">
        <v>0</v>
      </c>
      <c r="N289" s="157">
        <v>0</v>
      </c>
      <c r="O289" s="260"/>
      <c r="P289" s="260"/>
      <c r="Q289" s="260"/>
      <c r="R289" s="260"/>
      <c r="S289" s="260"/>
      <c r="T289" s="260"/>
      <c r="U289" s="260"/>
      <c r="V289" s="260"/>
      <c r="W289" s="260"/>
      <c r="X289" s="268"/>
      <c r="Y289" s="2"/>
    </row>
    <row r="290" spans="1:25" ht="94.5">
      <c r="A290" s="20"/>
      <c r="B290" s="39" t="s">
        <v>125</v>
      </c>
      <c r="C290" s="13">
        <v>2020</v>
      </c>
      <c r="D290" s="13">
        <v>2026</v>
      </c>
      <c r="E290" s="13" t="s">
        <v>55</v>
      </c>
      <c r="F290" s="13" t="s">
        <v>55</v>
      </c>
      <c r="G290" s="157">
        <f t="shared" ref="G290:G353" si="111">SUM(H290:N290)</f>
        <v>0</v>
      </c>
      <c r="H290" s="157" t="s">
        <v>55</v>
      </c>
      <c r="I290" s="157" t="s">
        <v>55</v>
      </c>
      <c r="J290" s="157" t="s">
        <v>55</v>
      </c>
      <c r="K290" s="157" t="s">
        <v>55</v>
      </c>
      <c r="L290" s="157">
        <v>0</v>
      </c>
      <c r="M290" s="157" t="s">
        <v>55</v>
      </c>
      <c r="N290" s="157" t="s">
        <v>55</v>
      </c>
      <c r="O290" s="13" t="s">
        <v>55</v>
      </c>
      <c r="P290" s="13" t="s">
        <v>55</v>
      </c>
      <c r="Q290" s="13" t="s">
        <v>55</v>
      </c>
      <c r="R290" s="13" t="s">
        <v>55</v>
      </c>
      <c r="S290" s="13" t="s">
        <v>55</v>
      </c>
      <c r="T290" s="13" t="s">
        <v>55</v>
      </c>
      <c r="U290" s="13" t="s">
        <v>55</v>
      </c>
      <c r="V290" s="13" t="s">
        <v>55</v>
      </c>
      <c r="W290" s="13" t="s">
        <v>55</v>
      </c>
      <c r="X290" s="3" t="s">
        <v>55</v>
      </c>
      <c r="Y290" s="2"/>
    </row>
    <row r="291" spans="1:25" s="67" customFormat="1" ht="31.5">
      <c r="A291" s="68"/>
      <c r="B291" s="283" t="s">
        <v>71</v>
      </c>
      <c r="C291" s="256">
        <v>2020</v>
      </c>
      <c r="D291" s="256">
        <v>2026</v>
      </c>
      <c r="E291" s="258"/>
      <c r="F291" s="66" t="s">
        <v>36</v>
      </c>
      <c r="G291" s="157">
        <f t="shared" ref="G291:G299" si="112">SUM(H291:N291)</f>
        <v>10882513.92</v>
      </c>
      <c r="H291" s="157">
        <f>H292+H293</f>
        <v>1503694.87</v>
      </c>
      <c r="I291" s="157">
        <f t="shared" ref="I291:N291" si="113">I292+I293</f>
        <v>1055511.6100000001</v>
      </c>
      <c r="J291" s="157">
        <f t="shared" si="113"/>
        <v>900718.39</v>
      </c>
      <c r="K291" s="157">
        <f t="shared" si="113"/>
        <v>3843081.34</v>
      </c>
      <c r="L291" s="157">
        <f t="shared" si="113"/>
        <v>365834.75</v>
      </c>
      <c r="M291" s="157">
        <f t="shared" si="113"/>
        <v>1664709.52</v>
      </c>
      <c r="N291" s="157">
        <f t="shared" si="113"/>
        <v>1548963.44</v>
      </c>
      <c r="O291" s="258" t="s">
        <v>55</v>
      </c>
      <c r="P291" s="258" t="s">
        <v>55</v>
      </c>
      <c r="Q291" s="258" t="s">
        <v>55</v>
      </c>
      <c r="R291" s="258" t="s">
        <v>55</v>
      </c>
      <c r="S291" s="258" t="s">
        <v>55</v>
      </c>
      <c r="T291" s="258" t="s">
        <v>55</v>
      </c>
      <c r="U291" s="258" t="s">
        <v>55</v>
      </c>
      <c r="V291" s="258" t="s">
        <v>55</v>
      </c>
      <c r="W291" s="258" t="s">
        <v>55</v>
      </c>
      <c r="X291" s="266" t="s">
        <v>55</v>
      </c>
      <c r="Y291" s="2"/>
    </row>
    <row r="292" spans="1:25" s="67" customFormat="1" ht="63">
      <c r="A292" s="68"/>
      <c r="B292" s="329"/>
      <c r="C292" s="256"/>
      <c r="D292" s="256"/>
      <c r="E292" s="288"/>
      <c r="F292" s="66" t="s">
        <v>41</v>
      </c>
      <c r="G292" s="157">
        <f t="shared" si="112"/>
        <v>10882513.92</v>
      </c>
      <c r="H292" s="157">
        <f>H298+H295</f>
        <v>1503694.87</v>
      </c>
      <c r="I292" s="157">
        <f t="shared" ref="I292:N292" si="114">I298+I295</f>
        <v>1055511.6100000001</v>
      </c>
      <c r="J292" s="157">
        <f t="shared" si="114"/>
        <v>900718.39</v>
      </c>
      <c r="K292" s="157">
        <f t="shared" si="114"/>
        <v>3843081.34</v>
      </c>
      <c r="L292" s="157">
        <f t="shared" si="114"/>
        <v>365834.75</v>
      </c>
      <c r="M292" s="157">
        <f t="shared" si="114"/>
        <v>1664709.52</v>
      </c>
      <c r="N292" s="157">
        <f t="shared" si="114"/>
        <v>1548963.44</v>
      </c>
      <c r="O292" s="259"/>
      <c r="P292" s="259"/>
      <c r="Q292" s="259"/>
      <c r="R292" s="259"/>
      <c r="S292" s="259"/>
      <c r="T292" s="259"/>
      <c r="U292" s="259"/>
      <c r="V292" s="259"/>
      <c r="W292" s="259"/>
      <c r="X292" s="267"/>
      <c r="Y292" s="2"/>
    </row>
    <row r="293" spans="1:25" s="67" customFormat="1" ht="47.25">
      <c r="A293" s="68"/>
      <c r="B293" s="330"/>
      <c r="C293" s="256"/>
      <c r="D293" s="256"/>
      <c r="E293" s="289"/>
      <c r="F293" s="66" t="s">
        <v>42</v>
      </c>
      <c r="G293" s="157">
        <f t="shared" si="112"/>
        <v>0</v>
      </c>
      <c r="H293" s="157">
        <f>H299+H296</f>
        <v>0</v>
      </c>
      <c r="I293" s="157">
        <f t="shared" ref="I293:N293" si="115">I299+I296</f>
        <v>0</v>
      </c>
      <c r="J293" s="157">
        <f t="shared" si="115"/>
        <v>0</v>
      </c>
      <c r="K293" s="157">
        <f t="shared" si="115"/>
        <v>0</v>
      </c>
      <c r="L293" s="157">
        <f t="shared" si="115"/>
        <v>0</v>
      </c>
      <c r="M293" s="157">
        <f t="shared" si="115"/>
        <v>0</v>
      </c>
      <c r="N293" s="157">
        <f t="shared" si="115"/>
        <v>0</v>
      </c>
      <c r="O293" s="260"/>
      <c r="P293" s="260"/>
      <c r="Q293" s="260"/>
      <c r="R293" s="260"/>
      <c r="S293" s="260"/>
      <c r="T293" s="260"/>
      <c r="U293" s="260"/>
      <c r="V293" s="260"/>
      <c r="W293" s="260"/>
      <c r="X293" s="268"/>
      <c r="Y293" s="2"/>
    </row>
    <row r="294" spans="1:25" s="67" customFormat="1" ht="31.5">
      <c r="A294" s="68"/>
      <c r="B294" s="283" t="s">
        <v>123</v>
      </c>
      <c r="C294" s="256">
        <v>2020</v>
      </c>
      <c r="D294" s="256">
        <v>2026</v>
      </c>
      <c r="E294" s="257" t="s">
        <v>142</v>
      </c>
      <c r="F294" s="66" t="s">
        <v>36</v>
      </c>
      <c r="G294" s="157">
        <f t="shared" si="112"/>
        <v>6925727.0299999993</v>
      </c>
      <c r="H294" s="175">
        <f t="shared" ref="H294:N294" si="116">H295+H296</f>
        <v>580360</v>
      </c>
      <c r="I294" s="175">
        <f t="shared" si="116"/>
        <v>0</v>
      </c>
      <c r="J294" s="175">
        <f t="shared" si="116"/>
        <v>0</v>
      </c>
      <c r="K294" s="175">
        <f t="shared" si="116"/>
        <v>2765859.32</v>
      </c>
      <c r="L294" s="175">
        <f t="shared" si="116"/>
        <v>365834.75</v>
      </c>
      <c r="M294" s="157">
        <f t="shared" si="116"/>
        <v>1664709.52</v>
      </c>
      <c r="N294" s="157">
        <f t="shared" si="116"/>
        <v>1548963.44</v>
      </c>
      <c r="O294" s="258" t="s">
        <v>140</v>
      </c>
      <c r="P294" s="258" t="s">
        <v>102</v>
      </c>
      <c r="Q294" s="258">
        <f>SUM(R294:X296)</f>
        <v>6</v>
      </c>
      <c r="R294" s="258">
        <v>1</v>
      </c>
      <c r="S294" s="258">
        <v>0</v>
      </c>
      <c r="T294" s="258">
        <v>1</v>
      </c>
      <c r="U294" s="258">
        <v>1</v>
      </c>
      <c r="V294" s="258">
        <v>1</v>
      </c>
      <c r="W294" s="258">
        <v>1</v>
      </c>
      <c r="X294" s="266">
        <v>1</v>
      </c>
      <c r="Y294" s="2"/>
    </row>
    <row r="295" spans="1:25" s="67" customFormat="1" ht="63">
      <c r="A295" s="68"/>
      <c r="B295" s="254"/>
      <c r="C295" s="256"/>
      <c r="D295" s="256"/>
      <c r="E295" s="257"/>
      <c r="F295" s="66" t="s">
        <v>41</v>
      </c>
      <c r="G295" s="157">
        <f t="shared" si="112"/>
        <v>6925727.0299999993</v>
      </c>
      <c r="H295" s="157">
        <v>580360</v>
      </c>
      <c r="I295" s="157">
        <v>0</v>
      </c>
      <c r="J295" s="157">
        <v>0</v>
      </c>
      <c r="K295" s="157">
        <v>2765859.32</v>
      </c>
      <c r="L295" s="157">
        <v>365834.75</v>
      </c>
      <c r="M295" s="157">
        <v>1664709.52</v>
      </c>
      <c r="N295" s="157">
        <v>1548963.44</v>
      </c>
      <c r="O295" s="288"/>
      <c r="P295" s="288"/>
      <c r="Q295" s="288"/>
      <c r="R295" s="288"/>
      <c r="S295" s="288"/>
      <c r="T295" s="288"/>
      <c r="U295" s="288"/>
      <c r="V295" s="288"/>
      <c r="W295" s="288"/>
      <c r="X295" s="279"/>
      <c r="Y295" s="2"/>
    </row>
    <row r="296" spans="1:25" s="67" customFormat="1" ht="47.25">
      <c r="A296" s="68"/>
      <c r="B296" s="255"/>
      <c r="C296" s="256"/>
      <c r="D296" s="256"/>
      <c r="E296" s="257"/>
      <c r="F296" s="66" t="s">
        <v>42</v>
      </c>
      <c r="G296" s="157">
        <f t="shared" si="112"/>
        <v>0</v>
      </c>
      <c r="H296" s="157">
        <v>0</v>
      </c>
      <c r="I296" s="157">
        <v>0</v>
      </c>
      <c r="J296" s="157">
        <v>0</v>
      </c>
      <c r="K296" s="157">
        <v>0</v>
      </c>
      <c r="L296" s="157">
        <v>0</v>
      </c>
      <c r="M296" s="157">
        <v>0</v>
      </c>
      <c r="N296" s="157">
        <v>0</v>
      </c>
      <c r="O296" s="289"/>
      <c r="P296" s="289"/>
      <c r="Q296" s="289"/>
      <c r="R296" s="289"/>
      <c r="S296" s="289"/>
      <c r="T296" s="289"/>
      <c r="U296" s="289"/>
      <c r="V296" s="289"/>
      <c r="W296" s="289"/>
      <c r="X296" s="280"/>
      <c r="Y296" s="2"/>
    </row>
    <row r="297" spans="1:25" s="67" customFormat="1" ht="31.5">
      <c r="A297" s="68"/>
      <c r="B297" s="283" t="s">
        <v>151</v>
      </c>
      <c r="C297" s="256">
        <v>2020</v>
      </c>
      <c r="D297" s="256">
        <v>2026</v>
      </c>
      <c r="E297" s="257" t="s">
        <v>142</v>
      </c>
      <c r="F297" s="66" t="s">
        <v>36</v>
      </c>
      <c r="G297" s="157">
        <f t="shared" si="112"/>
        <v>3956786.89</v>
      </c>
      <c r="H297" s="174">
        <f t="shared" ref="H297:N297" si="117">H298+H299</f>
        <v>923334.87</v>
      </c>
      <c r="I297" s="157">
        <f t="shared" si="117"/>
        <v>1055511.6100000001</v>
      </c>
      <c r="J297" s="157">
        <f t="shared" si="117"/>
        <v>900718.39</v>
      </c>
      <c r="K297" s="157">
        <f t="shared" si="117"/>
        <v>1077222.02</v>
      </c>
      <c r="L297" s="157">
        <f t="shared" si="117"/>
        <v>0</v>
      </c>
      <c r="M297" s="157">
        <f t="shared" si="117"/>
        <v>0</v>
      </c>
      <c r="N297" s="157">
        <f t="shared" si="117"/>
        <v>0</v>
      </c>
      <c r="O297" s="258" t="s">
        <v>152</v>
      </c>
      <c r="P297" s="258" t="s">
        <v>153</v>
      </c>
      <c r="Q297" s="258" t="s">
        <v>55</v>
      </c>
      <c r="R297" s="258">
        <v>15</v>
      </c>
      <c r="S297" s="258">
        <v>15</v>
      </c>
      <c r="T297" s="258">
        <v>15</v>
      </c>
      <c r="U297" s="258">
        <v>15</v>
      </c>
      <c r="V297" s="258">
        <v>15</v>
      </c>
      <c r="W297" s="258">
        <v>15</v>
      </c>
      <c r="X297" s="266">
        <v>15</v>
      </c>
      <c r="Y297" s="2"/>
    </row>
    <row r="298" spans="1:25" s="67" customFormat="1" ht="63">
      <c r="A298" s="68"/>
      <c r="B298" s="254"/>
      <c r="C298" s="256"/>
      <c r="D298" s="256"/>
      <c r="E298" s="257"/>
      <c r="F298" s="66" t="s">
        <v>41</v>
      </c>
      <c r="G298" s="157">
        <f t="shared" si="112"/>
        <v>3956786.89</v>
      </c>
      <c r="H298" s="157">
        <v>923334.87</v>
      </c>
      <c r="I298" s="157">
        <v>1055511.6100000001</v>
      </c>
      <c r="J298" s="157">
        <v>900718.39</v>
      </c>
      <c r="K298" s="157">
        <v>1077222.02</v>
      </c>
      <c r="L298" s="157">
        <v>0</v>
      </c>
      <c r="M298" s="157">
        <v>0</v>
      </c>
      <c r="N298" s="157">
        <v>0</v>
      </c>
      <c r="O298" s="288"/>
      <c r="P298" s="288"/>
      <c r="Q298" s="288"/>
      <c r="R298" s="288"/>
      <c r="S298" s="288"/>
      <c r="T298" s="288"/>
      <c r="U298" s="288"/>
      <c r="V298" s="288"/>
      <c r="W298" s="288"/>
      <c r="X298" s="279"/>
      <c r="Y298" s="2"/>
    </row>
    <row r="299" spans="1:25" s="67" customFormat="1" ht="47.25">
      <c r="A299" s="68"/>
      <c r="B299" s="255"/>
      <c r="C299" s="256"/>
      <c r="D299" s="256"/>
      <c r="E299" s="257"/>
      <c r="F299" s="66" t="s">
        <v>42</v>
      </c>
      <c r="G299" s="157">
        <f t="shared" si="112"/>
        <v>0</v>
      </c>
      <c r="H299" s="157">
        <v>0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89"/>
      <c r="P299" s="289"/>
      <c r="Q299" s="289"/>
      <c r="R299" s="289"/>
      <c r="S299" s="289"/>
      <c r="T299" s="289"/>
      <c r="U299" s="289"/>
      <c r="V299" s="289"/>
      <c r="W299" s="289"/>
      <c r="X299" s="280"/>
      <c r="Y299" s="2"/>
    </row>
    <row r="300" spans="1:25" ht="32.25" customHeight="1">
      <c r="A300" s="328"/>
      <c r="B300" s="283" t="s">
        <v>172</v>
      </c>
      <c r="C300" s="256">
        <v>2020</v>
      </c>
      <c r="D300" s="256">
        <v>2026</v>
      </c>
      <c r="E300" s="257" t="s">
        <v>142</v>
      </c>
      <c r="F300" s="17" t="s">
        <v>36</v>
      </c>
      <c r="G300" s="157">
        <f t="shared" si="111"/>
        <v>22068480.420000002</v>
      </c>
      <c r="H300" s="157">
        <f>H301+H302</f>
        <v>3390005.42</v>
      </c>
      <c r="I300" s="157">
        <f t="shared" ref="I300:N300" si="118">I301+I302</f>
        <v>598000</v>
      </c>
      <c r="J300" s="157">
        <f t="shared" si="118"/>
        <v>17905475</v>
      </c>
      <c r="K300" s="157">
        <f t="shared" si="118"/>
        <v>175000</v>
      </c>
      <c r="L300" s="157">
        <f t="shared" si="118"/>
        <v>0</v>
      </c>
      <c r="M300" s="157">
        <f t="shared" si="118"/>
        <v>0</v>
      </c>
      <c r="N300" s="157">
        <f t="shared" si="118"/>
        <v>0</v>
      </c>
      <c r="O300" s="258" t="s">
        <v>55</v>
      </c>
      <c r="P300" s="258" t="s">
        <v>55</v>
      </c>
      <c r="Q300" s="258" t="s">
        <v>55</v>
      </c>
      <c r="R300" s="258" t="s">
        <v>55</v>
      </c>
      <c r="S300" s="258" t="s">
        <v>55</v>
      </c>
      <c r="T300" s="258" t="s">
        <v>55</v>
      </c>
      <c r="U300" s="258" t="s">
        <v>55</v>
      </c>
      <c r="V300" s="258" t="s">
        <v>55</v>
      </c>
      <c r="W300" s="258" t="s">
        <v>55</v>
      </c>
      <c r="X300" s="266" t="s">
        <v>55</v>
      </c>
      <c r="Y300" s="2"/>
    </row>
    <row r="301" spans="1:25" ht="60" customHeight="1">
      <c r="A301" s="329"/>
      <c r="B301" s="329"/>
      <c r="C301" s="256"/>
      <c r="D301" s="256"/>
      <c r="E301" s="257"/>
      <c r="F301" s="17" t="s">
        <v>41</v>
      </c>
      <c r="G301" s="157">
        <f t="shared" si="111"/>
        <v>6674931.9199999999</v>
      </c>
      <c r="H301" s="157">
        <f>H352+H304+H307+H310+H313+H316+H319+H322+H325+H328+H331+H334+H337+H340+H343+H346+H349</f>
        <v>1188433.55</v>
      </c>
      <c r="I301" s="157">
        <f t="shared" ref="I301:N301" si="119">I352+I304+I307+I310+I313+I316+I319+I322+I325+I328+I331+I334+I337+I340+I343+I346+I349</f>
        <v>598000</v>
      </c>
      <c r="J301" s="157">
        <f t="shared" si="119"/>
        <v>4713498.37</v>
      </c>
      <c r="K301" s="157">
        <f t="shared" si="119"/>
        <v>175000</v>
      </c>
      <c r="L301" s="157">
        <f t="shared" si="119"/>
        <v>0</v>
      </c>
      <c r="M301" s="157">
        <f t="shared" si="119"/>
        <v>0</v>
      </c>
      <c r="N301" s="157">
        <f t="shared" si="119"/>
        <v>0</v>
      </c>
      <c r="O301" s="259"/>
      <c r="P301" s="259"/>
      <c r="Q301" s="259"/>
      <c r="R301" s="259"/>
      <c r="S301" s="259"/>
      <c r="T301" s="259"/>
      <c r="U301" s="259"/>
      <c r="V301" s="259"/>
      <c r="W301" s="259"/>
      <c r="X301" s="267"/>
      <c r="Y301" s="2"/>
    </row>
    <row r="302" spans="1:25" ht="50.25" customHeight="1">
      <c r="A302" s="330"/>
      <c r="B302" s="330"/>
      <c r="C302" s="256"/>
      <c r="D302" s="256"/>
      <c r="E302" s="257"/>
      <c r="F302" s="17" t="s">
        <v>42</v>
      </c>
      <c r="G302" s="157">
        <f>SUM(H302:N302)</f>
        <v>15393548.5</v>
      </c>
      <c r="H302" s="157">
        <f>H353+H305+H308+H311+H314+H317+H320+H323+H326+H329+H332+H335+H338+H341+H344+H347+H350</f>
        <v>2201571.87</v>
      </c>
      <c r="I302" s="157">
        <f t="shared" ref="I302:N302" si="120">I353+I305+I308+I311+I314+I317+I320+I323+I326+I329+I332+I335+I338</f>
        <v>0</v>
      </c>
      <c r="J302" s="157">
        <f t="shared" si="120"/>
        <v>13191976.630000001</v>
      </c>
      <c r="K302" s="157">
        <f t="shared" si="120"/>
        <v>0</v>
      </c>
      <c r="L302" s="157">
        <f t="shared" si="120"/>
        <v>0</v>
      </c>
      <c r="M302" s="157">
        <f t="shared" si="120"/>
        <v>0</v>
      </c>
      <c r="N302" s="157">
        <f t="shared" si="120"/>
        <v>0</v>
      </c>
      <c r="O302" s="260"/>
      <c r="P302" s="260"/>
      <c r="Q302" s="260"/>
      <c r="R302" s="260"/>
      <c r="S302" s="260"/>
      <c r="T302" s="260"/>
      <c r="U302" s="260"/>
      <c r="V302" s="260"/>
      <c r="W302" s="260"/>
      <c r="X302" s="268"/>
      <c r="Y302" s="2"/>
    </row>
    <row r="303" spans="1:25" s="53" customFormat="1" ht="50.25" customHeight="1">
      <c r="A303" s="56"/>
      <c r="B303" s="283" t="s">
        <v>173</v>
      </c>
      <c r="C303" s="256">
        <v>2020</v>
      </c>
      <c r="D303" s="256">
        <v>2026</v>
      </c>
      <c r="E303" s="257" t="s">
        <v>142</v>
      </c>
      <c r="F303" s="52" t="s">
        <v>36</v>
      </c>
      <c r="G303" s="157">
        <f t="shared" ref="G303:G308" si="121">SUM(H303:N303)</f>
        <v>353241.01999999996</v>
      </c>
      <c r="H303" s="174">
        <f t="shared" ref="H303:N303" si="122">H304+H305</f>
        <v>353241.01999999996</v>
      </c>
      <c r="I303" s="157">
        <f t="shared" si="122"/>
        <v>0</v>
      </c>
      <c r="J303" s="157">
        <f t="shared" si="122"/>
        <v>0</v>
      </c>
      <c r="K303" s="157">
        <f t="shared" si="122"/>
        <v>0</v>
      </c>
      <c r="L303" s="157">
        <f t="shared" si="122"/>
        <v>0</v>
      </c>
      <c r="M303" s="157">
        <f t="shared" si="122"/>
        <v>0</v>
      </c>
      <c r="N303" s="157">
        <f t="shared" si="122"/>
        <v>0</v>
      </c>
      <c r="O303" s="258" t="s">
        <v>174</v>
      </c>
      <c r="P303" s="258" t="s">
        <v>102</v>
      </c>
      <c r="Q303" s="258">
        <f>SUM(R303:X305)</f>
        <v>1</v>
      </c>
      <c r="R303" s="258">
        <v>1</v>
      </c>
      <c r="S303" s="258" t="s">
        <v>55</v>
      </c>
      <c r="T303" s="258" t="s">
        <v>55</v>
      </c>
      <c r="U303" s="258" t="s">
        <v>55</v>
      </c>
      <c r="V303" s="258" t="s">
        <v>55</v>
      </c>
      <c r="W303" s="258" t="s">
        <v>55</v>
      </c>
      <c r="X303" s="266" t="s">
        <v>55</v>
      </c>
      <c r="Y303" s="2"/>
    </row>
    <row r="304" spans="1:25" s="53" customFormat="1" ht="50.25" customHeight="1">
      <c r="A304" s="56"/>
      <c r="B304" s="254"/>
      <c r="C304" s="256"/>
      <c r="D304" s="256"/>
      <c r="E304" s="257"/>
      <c r="F304" s="52" t="s">
        <v>41</v>
      </c>
      <c r="G304" s="157">
        <f t="shared" si="121"/>
        <v>50942.79</v>
      </c>
      <c r="H304" s="157">
        <v>50942.79</v>
      </c>
      <c r="I304" s="157">
        <v>0</v>
      </c>
      <c r="J304" s="157">
        <v>0</v>
      </c>
      <c r="K304" s="157">
        <v>0</v>
      </c>
      <c r="L304" s="157">
        <v>0</v>
      </c>
      <c r="M304" s="157">
        <v>0</v>
      </c>
      <c r="N304" s="157">
        <v>0</v>
      </c>
      <c r="O304" s="288"/>
      <c r="P304" s="288"/>
      <c r="Q304" s="288"/>
      <c r="R304" s="288"/>
      <c r="S304" s="288"/>
      <c r="T304" s="288"/>
      <c r="U304" s="288"/>
      <c r="V304" s="288"/>
      <c r="W304" s="288"/>
      <c r="X304" s="279"/>
      <c r="Y304" s="2"/>
    </row>
    <row r="305" spans="1:25" s="53" customFormat="1" ht="50.25" customHeight="1">
      <c r="A305" s="56"/>
      <c r="B305" s="255"/>
      <c r="C305" s="256"/>
      <c r="D305" s="256"/>
      <c r="E305" s="257"/>
      <c r="F305" s="52" t="s">
        <v>42</v>
      </c>
      <c r="G305" s="157">
        <f t="shared" si="121"/>
        <v>302298.23</v>
      </c>
      <c r="H305" s="157">
        <v>302298.23</v>
      </c>
      <c r="I305" s="157">
        <v>0</v>
      </c>
      <c r="J305" s="157">
        <v>0</v>
      </c>
      <c r="K305" s="157">
        <v>0</v>
      </c>
      <c r="L305" s="157">
        <v>0</v>
      </c>
      <c r="M305" s="157">
        <v>0</v>
      </c>
      <c r="N305" s="157">
        <v>0</v>
      </c>
      <c r="O305" s="289"/>
      <c r="P305" s="289"/>
      <c r="Q305" s="289"/>
      <c r="R305" s="289"/>
      <c r="S305" s="289"/>
      <c r="T305" s="289"/>
      <c r="U305" s="289"/>
      <c r="V305" s="289"/>
      <c r="W305" s="289"/>
      <c r="X305" s="280"/>
      <c r="Y305" s="2"/>
    </row>
    <row r="306" spans="1:25" s="67" customFormat="1" ht="50.25" customHeight="1">
      <c r="A306" s="68"/>
      <c r="B306" s="283" t="s">
        <v>175</v>
      </c>
      <c r="C306" s="256">
        <v>2020</v>
      </c>
      <c r="D306" s="256">
        <v>2026</v>
      </c>
      <c r="E306" s="257" t="s">
        <v>142</v>
      </c>
      <c r="F306" s="66" t="s">
        <v>36</v>
      </c>
      <c r="G306" s="157">
        <f t="shared" si="121"/>
        <v>304067.40000000002</v>
      </c>
      <c r="H306" s="175">
        <f t="shared" ref="H306:N306" si="123">H307+H308</f>
        <v>304067.40000000002</v>
      </c>
      <c r="I306" s="157">
        <f t="shared" si="123"/>
        <v>0</v>
      </c>
      <c r="J306" s="157">
        <f t="shared" si="123"/>
        <v>0</v>
      </c>
      <c r="K306" s="157">
        <f t="shared" si="123"/>
        <v>0</v>
      </c>
      <c r="L306" s="157">
        <f t="shared" si="123"/>
        <v>0</v>
      </c>
      <c r="M306" s="157">
        <f t="shared" si="123"/>
        <v>0</v>
      </c>
      <c r="N306" s="157">
        <f t="shared" si="123"/>
        <v>0</v>
      </c>
      <c r="O306" s="258" t="s">
        <v>174</v>
      </c>
      <c r="P306" s="258" t="s">
        <v>102</v>
      </c>
      <c r="Q306" s="258">
        <f>R306</f>
        <v>1</v>
      </c>
      <c r="R306" s="258">
        <v>1</v>
      </c>
      <c r="S306" s="258" t="s">
        <v>55</v>
      </c>
      <c r="T306" s="258" t="s">
        <v>55</v>
      </c>
      <c r="U306" s="258" t="s">
        <v>55</v>
      </c>
      <c r="V306" s="258" t="s">
        <v>55</v>
      </c>
      <c r="W306" s="258" t="s">
        <v>55</v>
      </c>
      <c r="X306" s="258" t="s">
        <v>55</v>
      </c>
      <c r="Y306" s="2"/>
    </row>
    <row r="307" spans="1:25" s="67" customFormat="1" ht="50.25" customHeight="1">
      <c r="A307" s="68"/>
      <c r="B307" s="254"/>
      <c r="C307" s="256"/>
      <c r="D307" s="256"/>
      <c r="E307" s="257"/>
      <c r="F307" s="66" t="s">
        <v>41</v>
      </c>
      <c r="G307" s="157">
        <f t="shared" si="121"/>
        <v>37705.160000000003</v>
      </c>
      <c r="H307" s="157">
        <v>37705.160000000003</v>
      </c>
      <c r="I307" s="157">
        <v>0</v>
      </c>
      <c r="J307" s="157">
        <v>0</v>
      </c>
      <c r="K307" s="157">
        <v>0</v>
      </c>
      <c r="L307" s="157">
        <v>0</v>
      </c>
      <c r="M307" s="157">
        <v>0</v>
      </c>
      <c r="N307" s="157">
        <v>0</v>
      </c>
      <c r="O307" s="288"/>
      <c r="P307" s="288"/>
      <c r="Q307" s="288"/>
      <c r="R307" s="288"/>
      <c r="S307" s="288"/>
      <c r="T307" s="288"/>
      <c r="U307" s="288"/>
      <c r="V307" s="288"/>
      <c r="W307" s="288"/>
      <c r="X307" s="288"/>
      <c r="Y307" s="2"/>
    </row>
    <row r="308" spans="1:25" s="67" customFormat="1" ht="50.25" customHeight="1">
      <c r="A308" s="68"/>
      <c r="B308" s="255"/>
      <c r="C308" s="256"/>
      <c r="D308" s="256"/>
      <c r="E308" s="257"/>
      <c r="F308" s="66" t="s">
        <v>42</v>
      </c>
      <c r="G308" s="157">
        <f t="shared" si="121"/>
        <v>266362.23999999999</v>
      </c>
      <c r="H308" s="157">
        <v>266362.23999999999</v>
      </c>
      <c r="I308" s="157">
        <v>0</v>
      </c>
      <c r="J308" s="157">
        <v>0</v>
      </c>
      <c r="K308" s="157">
        <v>0</v>
      </c>
      <c r="L308" s="157">
        <v>0</v>
      </c>
      <c r="M308" s="157">
        <v>0</v>
      </c>
      <c r="N308" s="157">
        <v>0</v>
      </c>
      <c r="O308" s="289"/>
      <c r="P308" s="289"/>
      <c r="Q308" s="289"/>
      <c r="R308" s="289"/>
      <c r="S308" s="289"/>
      <c r="T308" s="289"/>
      <c r="U308" s="289"/>
      <c r="V308" s="289"/>
      <c r="W308" s="289"/>
      <c r="X308" s="289"/>
      <c r="Y308" s="2"/>
    </row>
    <row r="309" spans="1:25" s="74" customFormat="1" ht="50.25" customHeight="1">
      <c r="A309" s="73"/>
      <c r="B309" s="283" t="s">
        <v>176</v>
      </c>
      <c r="C309" s="256">
        <v>2020</v>
      </c>
      <c r="D309" s="256">
        <v>2026</v>
      </c>
      <c r="E309" s="257" t="s">
        <v>142</v>
      </c>
      <c r="F309" s="72" t="s">
        <v>36</v>
      </c>
      <c r="G309" s="157">
        <f t="shared" ref="G309:G311" si="124">SUM(H309:N309)</f>
        <v>115997</v>
      </c>
      <c r="H309" s="174">
        <f t="shared" ref="H309:N309" si="125">H310+H311</f>
        <v>115997</v>
      </c>
      <c r="I309" s="157">
        <f t="shared" si="125"/>
        <v>0</v>
      </c>
      <c r="J309" s="157">
        <f t="shared" si="125"/>
        <v>0</v>
      </c>
      <c r="K309" s="157">
        <f t="shared" si="125"/>
        <v>0</v>
      </c>
      <c r="L309" s="157">
        <f t="shared" si="125"/>
        <v>0</v>
      </c>
      <c r="M309" s="157">
        <f t="shared" si="125"/>
        <v>0</v>
      </c>
      <c r="N309" s="157">
        <f t="shared" si="125"/>
        <v>0</v>
      </c>
      <c r="O309" s="258" t="s">
        <v>177</v>
      </c>
      <c r="P309" s="258" t="s">
        <v>102</v>
      </c>
      <c r="Q309" s="258">
        <f>R309</f>
        <v>1</v>
      </c>
      <c r="R309" s="258">
        <v>1</v>
      </c>
      <c r="S309" s="258" t="s">
        <v>55</v>
      </c>
      <c r="T309" s="258" t="s">
        <v>55</v>
      </c>
      <c r="U309" s="258" t="s">
        <v>55</v>
      </c>
      <c r="V309" s="258" t="s">
        <v>55</v>
      </c>
      <c r="W309" s="258" t="s">
        <v>55</v>
      </c>
      <c r="X309" s="266" t="s">
        <v>55</v>
      </c>
      <c r="Y309" s="2"/>
    </row>
    <row r="310" spans="1:25" s="74" customFormat="1" ht="50.25" customHeight="1">
      <c r="A310" s="73"/>
      <c r="B310" s="254"/>
      <c r="C310" s="256"/>
      <c r="D310" s="256"/>
      <c r="E310" s="257"/>
      <c r="F310" s="72" t="s">
        <v>41</v>
      </c>
      <c r="G310" s="157">
        <f t="shared" si="124"/>
        <v>115997</v>
      </c>
      <c r="H310" s="157">
        <v>115997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88"/>
      <c r="P310" s="288"/>
      <c r="Q310" s="288"/>
      <c r="R310" s="288"/>
      <c r="S310" s="288"/>
      <c r="T310" s="288"/>
      <c r="U310" s="288"/>
      <c r="V310" s="288"/>
      <c r="W310" s="288"/>
      <c r="X310" s="279"/>
      <c r="Y310" s="2"/>
    </row>
    <row r="311" spans="1:25" s="74" customFormat="1" ht="50.25" customHeight="1">
      <c r="A311" s="73"/>
      <c r="B311" s="255"/>
      <c r="C311" s="256"/>
      <c r="D311" s="256"/>
      <c r="E311" s="257"/>
      <c r="F311" s="72" t="s">
        <v>42</v>
      </c>
      <c r="G311" s="157">
        <f t="shared" si="124"/>
        <v>0</v>
      </c>
      <c r="H311" s="157">
        <v>0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89"/>
      <c r="P311" s="289"/>
      <c r="Q311" s="289"/>
      <c r="R311" s="289"/>
      <c r="S311" s="289"/>
      <c r="T311" s="289"/>
      <c r="U311" s="289"/>
      <c r="V311" s="289"/>
      <c r="W311" s="289"/>
      <c r="X311" s="280"/>
      <c r="Y311" s="2"/>
    </row>
    <row r="312" spans="1:25" s="126" customFormat="1" ht="50.25" customHeight="1">
      <c r="A312" s="125"/>
      <c r="B312" s="283" t="s">
        <v>182</v>
      </c>
      <c r="C312" s="256">
        <v>2020</v>
      </c>
      <c r="D312" s="256">
        <v>2026</v>
      </c>
      <c r="E312" s="257" t="s">
        <v>142</v>
      </c>
      <c r="F312" s="124" t="s">
        <v>36</v>
      </c>
      <c r="G312" s="157">
        <f t="shared" ref="G312:G317" si="126">SUM(H312:N312)</f>
        <v>8341700</v>
      </c>
      <c r="H312" s="174">
        <f t="shared" ref="H312:N312" si="127">H313+H314</f>
        <v>2616700</v>
      </c>
      <c r="I312" s="157">
        <f t="shared" si="127"/>
        <v>0</v>
      </c>
      <c r="J312" s="157">
        <f t="shared" si="127"/>
        <v>5725000</v>
      </c>
      <c r="K312" s="157">
        <f t="shared" si="127"/>
        <v>0</v>
      </c>
      <c r="L312" s="157">
        <f t="shared" si="127"/>
        <v>0</v>
      </c>
      <c r="M312" s="157">
        <f t="shared" si="127"/>
        <v>0</v>
      </c>
      <c r="N312" s="157">
        <f t="shared" si="127"/>
        <v>0</v>
      </c>
      <c r="O312" s="258" t="s">
        <v>181</v>
      </c>
      <c r="P312" s="258" t="s">
        <v>102</v>
      </c>
      <c r="Q312" s="258">
        <f>R312</f>
        <v>1</v>
      </c>
      <c r="R312" s="258">
        <v>1</v>
      </c>
      <c r="S312" s="258" t="s">
        <v>55</v>
      </c>
      <c r="T312" s="258">
        <v>1</v>
      </c>
      <c r="U312" s="258" t="s">
        <v>55</v>
      </c>
      <c r="V312" s="258" t="s">
        <v>55</v>
      </c>
      <c r="W312" s="258" t="s">
        <v>55</v>
      </c>
      <c r="X312" s="266" t="s">
        <v>55</v>
      </c>
      <c r="Y312" s="2"/>
    </row>
    <row r="313" spans="1:25" s="126" customFormat="1" ht="50.25" customHeight="1">
      <c r="A313" s="125"/>
      <c r="B313" s="254"/>
      <c r="C313" s="256"/>
      <c r="D313" s="256"/>
      <c r="E313" s="257"/>
      <c r="F313" s="124" t="s">
        <v>41</v>
      </c>
      <c r="G313" s="157">
        <f t="shared" si="126"/>
        <v>1270038.6000000001</v>
      </c>
      <c r="H313" s="157">
        <v>983788.6</v>
      </c>
      <c r="I313" s="157">
        <v>0</v>
      </c>
      <c r="J313" s="157">
        <v>286250</v>
      </c>
      <c r="K313" s="157">
        <v>0</v>
      </c>
      <c r="L313" s="157">
        <v>0</v>
      </c>
      <c r="M313" s="157">
        <v>0</v>
      </c>
      <c r="N313" s="157">
        <v>0</v>
      </c>
      <c r="O313" s="288"/>
      <c r="P313" s="288"/>
      <c r="Q313" s="288"/>
      <c r="R313" s="288"/>
      <c r="S313" s="288"/>
      <c r="T313" s="288"/>
      <c r="U313" s="288"/>
      <c r="V313" s="288"/>
      <c r="W313" s="288"/>
      <c r="X313" s="279"/>
      <c r="Y313" s="2"/>
    </row>
    <row r="314" spans="1:25" s="126" customFormat="1" ht="50.25" customHeight="1">
      <c r="A314" s="125"/>
      <c r="B314" s="255"/>
      <c r="C314" s="256"/>
      <c r="D314" s="256"/>
      <c r="E314" s="257"/>
      <c r="F314" s="124" t="s">
        <v>42</v>
      </c>
      <c r="G314" s="157">
        <f t="shared" si="126"/>
        <v>7071661.4000000004</v>
      </c>
      <c r="H314" s="157">
        <v>1632911.4</v>
      </c>
      <c r="I314" s="157">
        <v>0</v>
      </c>
      <c r="J314" s="157">
        <v>5438750</v>
      </c>
      <c r="K314" s="157">
        <v>0</v>
      </c>
      <c r="L314" s="157">
        <v>0</v>
      </c>
      <c r="M314" s="157">
        <v>0</v>
      </c>
      <c r="N314" s="157">
        <v>0</v>
      </c>
      <c r="O314" s="289"/>
      <c r="P314" s="289"/>
      <c r="Q314" s="289"/>
      <c r="R314" s="289"/>
      <c r="S314" s="289"/>
      <c r="T314" s="289"/>
      <c r="U314" s="289"/>
      <c r="V314" s="289"/>
      <c r="W314" s="289"/>
      <c r="X314" s="280"/>
      <c r="Y314" s="2"/>
    </row>
    <row r="315" spans="1:25" s="126" customFormat="1" ht="50.25" customHeight="1">
      <c r="A315" s="125"/>
      <c r="B315" s="253" t="s">
        <v>203</v>
      </c>
      <c r="C315" s="399">
        <v>2021</v>
      </c>
      <c r="D315" s="399">
        <v>2026</v>
      </c>
      <c r="E315" s="257" t="s">
        <v>142</v>
      </c>
      <c r="F315" s="124" t="s">
        <v>36</v>
      </c>
      <c r="G315" s="157">
        <f t="shared" si="126"/>
        <v>0</v>
      </c>
      <c r="H315" s="157">
        <f>H316+H317</f>
        <v>0</v>
      </c>
      <c r="I315" s="157">
        <f t="shared" ref="I315:N315" si="128">I316+I317</f>
        <v>0</v>
      </c>
      <c r="J315" s="157">
        <f t="shared" si="128"/>
        <v>0</v>
      </c>
      <c r="K315" s="157">
        <f t="shared" si="128"/>
        <v>0</v>
      </c>
      <c r="L315" s="157">
        <f t="shared" si="128"/>
        <v>0</v>
      </c>
      <c r="M315" s="157">
        <f t="shared" si="128"/>
        <v>0</v>
      </c>
      <c r="N315" s="157">
        <f t="shared" si="128"/>
        <v>0</v>
      </c>
      <c r="O315" s="258" t="s">
        <v>174</v>
      </c>
      <c r="P315" s="290" t="s">
        <v>102</v>
      </c>
      <c r="Q315" s="290">
        <v>1</v>
      </c>
      <c r="R315" s="290" t="s">
        <v>55</v>
      </c>
      <c r="S315" s="290">
        <v>0</v>
      </c>
      <c r="T315" s="290" t="s">
        <v>55</v>
      </c>
      <c r="U315" s="290" t="s">
        <v>55</v>
      </c>
      <c r="V315" s="290" t="s">
        <v>55</v>
      </c>
      <c r="W315" s="290" t="s">
        <v>55</v>
      </c>
      <c r="X315" s="290" t="s">
        <v>55</v>
      </c>
      <c r="Y315" s="2"/>
    </row>
    <row r="316" spans="1:25" s="126" customFormat="1" ht="50.25" customHeight="1">
      <c r="A316" s="125"/>
      <c r="B316" s="254"/>
      <c r="C316" s="400"/>
      <c r="D316" s="400"/>
      <c r="E316" s="257"/>
      <c r="F316" s="124" t="s">
        <v>41</v>
      </c>
      <c r="G316" s="157">
        <f t="shared" si="126"/>
        <v>0</v>
      </c>
      <c r="H316" s="157">
        <v>0</v>
      </c>
      <c r="I316" s="157">
        <v>0</v>
      </c>
      <c r="J316" s="157"/>
      <c r="K316" s="157"/>
      <c r="L316" s="157"/>
      <c r="M316" s="157"/>
      <c r="N316" s="157"/>
      <c r="O316" s="288"/>
      <c r="P316" s="288"/>
      <c r="Q316" s="288"/>
      <c r="R316" s="288"/>
      <c r="S316" s="288"/>
      <c r="T316" s="288"/>
      <c r="U316" s="288"/>
      <c r="V316" s="288"/>
      <c r="W316" s="288"/>
      <c r="X316" s="288"/>
      <c r="Y316" s="2"/>
    </row>
    <row r="317" spans="1:25" s="126" customFormat="1" ht="50.25" customHeight="1">
      <c r="A317" s="125"/>
      <c r="B317" s="255"/>
      <c r="C317" s="401"/>
      <c r="D317" s="401"/>
      <c r="E317" s="257"/>
      <c r="F317" s="124" t="s">
        <v>42</v>
      </c>
      <c r="G317" s="157">
        <f t="shared" si="126"/>
        <v>0</v>
      </c>
      <c r="H317" s="157">
        <v>0</v>
      </c>
      <c r="I317" s="157">
        <v>0</v>
      </c>
      <c r="J317" s="157"/>
      <c r="K317" s="157"/>
      <c r="L317" s="157"/>
      <c r="M317" s="157"/>
      <c r="N317" s="157"/>
      <c r="O317" s="289"/>
      <c r="P317" s="289"/>
      <c r="Q317" s="289"/>
      <c r="R317" s="289"/>
      <c r="S317" s="289"/>
      <c r="T317" s="289"/>
      <c r="U317" s="289"/>
      <c r="V317" s="289"/>
      <c r="W317" s="289"/>
      <c r="X317" s="289"/>
      <c r="Y317" s="2"/>
    </row>
    <row r="318" spans="1:25" s="129" customFormat="1" ht="50.25" customHeight="1">
      <c r="A318" s="128"/>
      <c r="B318" s="283" t="s">
        <v>209</v>
      </c>
      <c r="C318" s="256">
        <v>2021</v>
      </c>
      <c r="D318" s="256">
        <v>2026</v>
      </c>
      <c r="E318" s="257" t="s">
        <v>142</v>
      </c>
      <c r="F318" s="127" t="s">
        <v>36</v>
      </c>
      <c r="G318" s="157">
        <f t="shared" ref="G318:G350" si="129">SUM(H318:N318)</f>
        <v>0</v>
      </c>
      <c r="H318" s="174">
        <f t="shared" ref="H318:N318" si="130">H319+H320</f>
        <v>0</v>
      </c>
      <c r="I318" s="21">
        <f t="shared" si="130"/>
        <v>0</v>
      </c>
      <c r="J318" s="21">
        <f t="shared" si="130"/>
        <v>0</v>
      </c>
      <c r="K318" s="21">
        <f t="shared" si="130"/>
        <v>0</v>
      </c>
      <c r="L318" s="21">
        <f t="shared" si="130"/>
        <v>0</v>
      </c>
      <c r="M318" s="21">
        <f t="shared" si="130"/>
        <v>0</v>
      </c>
      <c r="N318" s="21">
        <f t="shared" si="130"/>
        <v>0</v>
      </c>
      <c r="O318" s="258" t="s">
        <v>174</v>
      </c>
      <c r="P318" s="258" t="s">
        <v>102</v>
      </c>
      <c r="Q318" s="258" t="str">
        <f>R318</f>
        <v>х</v>
      </c>
      <c r="R318" s="258" t="s">
        <v>55</v>
      </c>
      <c r="S318" s="258">
        <v>0</v>
      </c>
      <c r="T318" s="258" t="s">
        <v>55</v>
      </c>
      <c r="U318" s="258" t="s">
        <v>55</v>
      </c>
      <c r="V318" s="258" t="s">
        <v>55</v>
      </c>
      <c r="W318" s="258" t="s">
        <v>55</v>
      </c>
      <c r="X318" s="266" t="s">
        <v>55</v>
      </c>
      <c r="Y318" s="2"/>
    </row>
    <row r="319" spans="1:25" s="129" customFormat="1" ht="50.25" customHeight="1">
      <c r="A319" s="128"/>
      <c r="B319" s="254"/>
      <c r="C319" s="256"/>
      <c r="D319" s="256"/>
      <c r="E319" s="257"/>
      <c r="F319" s="127" t="s">
        <v>41</v>
      </c>
      <c r="G319" s="157">
        <f t="shared" si="129"/>
        <v>0</v>
      </c>
      <c r="H319" s="157">
        <v>0</v>
      </c>
      <c r="I319" s="157">
        <v>0</v>
      </c>
      <c r="J319" s="157">
        <v>0</v>
      </c>
      <c r="K319" s="157">
        <v>0</v>
      </c>
      <c r="L319" s="157">
        <v>0</v>
      </c>
      <c r="M319" s="157">
        <v>0</v>
      </c>
      <c r="N319" s="157">
        <v>0</v>
      </c>
      <c r="O319" s="288"/>
      <c r="P319" s="288"/>
      <c r="Q319" s="288"/>
      <c r="R319" s="288"/>
      <c r="S319" s="288"/>
      <c r="T319" s="288"/>
      <c r="U319" s="288"/>
      <c r="V319" s="288"/>
      <c r="W319" s="288"/>
      <c r="X319" s="279"/>
      <c r="Y319" s="2"/>
    </row>
    <row r="320" spans="1:25" s="129" customFormat="1" ht="50.25" customHeight="1">
      <c r="A320" s="128"/>
      <c r="B320" s="255"/>
      <c r="C320" s="256"/>
      <c r="D320" s="256"/>
      <c r="E320" s="257"/>
      <c r="F320" s="127" t="s">
        <v>42</v>
      </c>
      <c r="G320" s="157">
        <f t="shared" si="129"/>
        <v>0</v>
      </c>
      <c r="H320" s="157">
        <v>0</v>
      </c>
      <c r="I320" s="157">
        <v>0</v>
      </c>
      <c r="J320" s="157">
        <v>0</v>
      </c>
      <c r="K320" s="157">
        <v>0</v>
      </c>
      <c r="L320" s="157">
        <v>0</v>
      </c>
      <c r="M320" s="157">
        <v>0</v>
      </c>
      <c r="N320" s="157">
        <v>0</v>
      </c>
      <c r="O320" s="289"/>
      <c r="P320" s="289"/>
      <c r="Q320" s="289"/>
      <c r="R320" s="289"/>
      <c r="S320" s="289"/>
      <c r="T320" s="289"/>
      <c r="U320" s="289"/>
      <c r="V320" s="289"/>
      <c r="W320" s="289"/>
      <c r="X320" s="280"/>
      <c r="Y320" s="2"/>
    </row>
    <row r="321" spans="1:25" s="132" customFormat="1" ht="50.25" customHeight="1">
      <c r="A321" s="131"/>
      <c r="B321" s="283" t="s">
        <v>204</v>
      </c>
      <c r="C321" s="258">
        <v>2021</v>
      </c>
      <c r="D321" s="258">
        <v>2026</v>
      </c>
      <c r="E321" s="283" t="s">
        <v>142</v>
      </c>
      <c r="F321" s="130" t="s">
        <v>36</v>
      </c>
      <c r="G321" s="157">
        <f t="shared" si="129"/>
        <v>0</v>
      </c>
      <c r="H321" s="174">
        <f t="shared" ref="H321:N321" si="131">H322+H323</f>
        <v>0</v>
      </c>
      <c r="I321" s="21">
        <f t="shared" si="131"/>
        <v>0</v>
      </c>
      <c r="J321" s="21">
        <f t="shared" si="131"/>
        <v>0</v>
      </c>
      <c r="K321" s="21">
        <f t="shared" si="131"/>
        <v>0</v>
      </c>
      <c r="L321" s="21">
        <f t="shared" si="131"/>
        <v>0</v>
      </c>
      <c r="M321" s="21">
        <f t="shared" si="131"/>
        <v>0</v>
      </c>
      <c r="N321" s="21">
        <f t="shared" si="131"/>
        <v>0</v>
      </c>
      <c r="O321" s="258" t="s">
        <v>138</v>
      </c>
      <c r="P321" s="258" t="s">
        <v>102</v>
      </c>
      <c r="Q321" s="258" t="str">
        <f>R321</f>
        <v>х</v>
      </c>
      <c r="R321" s="258" t="s">
        <v>55</v>
      </c>
      <c r="S321" s="258">
        <v>0</v>
      </c>
      <c r="T321" s="258" t="s">
        <v>55</v>
      </c>
      <c r="U321" s="258" t="s">
        <v>55</v>
      </c>
      <c r="V321" s="258" t="s">
        <v>55</v>
      </c>
      <c r="W321" s="258" t="s">
        <v>55</v>
      </c>
      <c r="X321" s="266" t="s">
        <v>55</v>
      </c>
      <c r="Y321" s="2"/>
    </row>
    <row r="322" spans="1:25" s="132" customFormat="1" ht="50.25" customHeight="1">
      <c r="A322" s="131"/>
      <c r="B322" s="284"/>
      <c r="C322" s="259"/>
      <c r="D322" s="259"/>
      <c r="E322" s="284"/>
      <c r="F322" s="130" t="s">
        <v>41</v>
      </c>
      <c r="G322" s="157">
        <f t="shared" si="129"/>
        <v>0</v>
      </c>
      <c r="H322" s="157">
        <v>0</v>
      </c>
      <c r="I322" s="157">
        <v>0</v>
      </c>
      <c r="J322" s="157">
        <v>0</v>
      </c>
      <c r="K322" s="157">
        <v>0</v>
      </c>
      <c r="L322" s="157">
        <v>0</v>
      </c>
      <c r="M322" s="157">
        <v>0</v>
      </c>
      <c r="N322" s="157">
        <v>0</v>
      </c>
      <c r="O322" s="259"/>
      <c r="P322" s="259"/>
      <c r="Q322" s="259"/>
      <c r="R322" s="259"/>
      <c r="S322" s="259"/>
      <c r="T322" s="259"/>
      <c r="U322" s="259"/>
      <c r="V322" s="259"/>
      <c r="W322" s="259"/>
      <c r="X322" s="267"/>
      <c r="Y322" s="2"/>
    </row>
    <row r="323" spans="1:25" s="132" customFormat="1" ht="50.25" customHeight="1">
      <c r="A323" s="131"/>
      <c r="B323" s="285"/>
      <c r="C323" s="260"/>
      <c r="D323" s="260"/>
      <c r="E323" s="285"/>
      <c r="F323" s="130" t="s">
        <v>42</v>
      </c>
      <c r="G323" s="157">
        <f t="shared" si="129"/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260"/>
      <c r="P323" s="260"/>
      <c r="Q323" s="260"/>
      <c r="R323" s="260"/>
      <c r="S323" s="260"/>
      <c r="T323" s="260"/>
      <c r="U323" s="260"/>
      <c r="V323" s="260"/>
      <c r="W323" s="260"/>
      <c r="X323" s="268"/>
      <c r="Y323" s="2"/>
    </row>
    <row r="324" spans="1:25" s="199" customFormat="1" ht="50.25" customHeight="1">
      <c r="A324" s="198"/>
      <c r="B324" s="283" t="s">
        <v>206</v>
      </c>
      <c r="C324" s="258">
        <v>2021</v>
      </c>
      <c r="D324" s="258">
        <v>2026</v>
      </c>
      <c r="E324" s="283" t="s">
        <v>142</v>
      </c>
      <c r="F324" s="196" t="s">
        <v>36</v>
      </c>
      <c r="G324" s="157">
        <f t="shared" si="129"/>
        <v>598000</v>
      </c>
      <c r="H324" s="174">
        <f t="shared" ref="H324:N324" si="132">H325+H326</f>
        <v>0</v>
      </c>
      <c r="I324" s="197">
        <f t="shared" si="132"/>
        <v>598000</v>
      </c>
      <c r="J324" s="197">
        <f t="shared" si="132"/>
        <v>0</v>
      </c>
      <c r="K324" s="197">
        <f t="shared" si="132"/>
        <v>0</v>
      </c>
      <c r="L324" s="197">
        <f t="shared" si="132"/>
        <v>0</v>
      </c>
      <c r="M324" s="197">
        <f t="shared" si="132"/>
        <v>0</v>
      </c>
      <c r="N324" s="197">
        <f t="shared" si="132"/>
        <v>0</v>
      </c>
      <c r="O324" s="258" t="s">
        <v>138</v>
      </c>
      <c r="P324" s="258" t="s">
        <v>96</v>
      </c>
      <c r="Q324" s="258" t="str">
        <f>R324</f>
        <v>х</v>
      </c>
      <c r="R324" s="258" t="s">
        <v>55</v>
      </c>
      <c r="S324" s="258">
        <v>100</v>
      </c>
      <c r="T324" s="258" t="s">
        <v>55</v>
      </c>
      <c r="U324" s="258" t="s">
        <v>55</v>
      </c>
      <c r="V324" s="258" t="s">
        <v>55</v>
      </c>
      <c r="W324" s="258" t="s">
        <v>55</v>
      </c>
      <c r="X324" s="266" t="s">
        <v>55</v>
      </c>
      <c r="Y324" s="2"/>
    </row>
    <row r="325" spans="1:25" s="199" customFormat="1" ht="50.25" customHeight="1">
      <c r="A325" s="198"/>
      <c r="B325" s="284"/>
      <c r="C325" s="259"/>
      <c r="D325" s="259"/>
      <c r="E325" s="284"/>
      <c r="F325" s="196" t="s">
        <v>41</v>
      </c>
      <c r="G325" s="157">
        <f t="shared" si="129"/>
        <v>598000</v>
      </c>
      <c r="H325" s="157">
        <v>0</v>
      </c>
      <c r="I325" s="157">
        <v>598000</v>
      </c>
      <c r="J325" s="157">
        <v>0</v>
      </c>
      <c r="K325" s="157">
        <v>0</v>
      </c>
      <c r="L325" s="157">
        <v>0</v>
      </c>
      <c r="M325" s="157">
        <v>0</v>
      </c>
      <c r="N325" s="157">
        <v>0</v>
      </c>
      <c r="O325" s="259"/>
      <c r="P325" s="259"/>
      <c r="Q325" s="259"/>
      <c r="R325" s="259"/>
      <c r="S325" s="259"/>
      <c r="T325" s="259"/>
      <c r="U325" s="259"/>
      <c r="V325" s="259"/>
      <c r="W325" s="259"/>
      <c r="X325" s="267"/>
      <c r="Y325" s="2"/>
    </row>
    <row r="326" spans="1:25" s="199" customFormat="1" ht="50.25" customHeight="1">
      <c r="A326" s="198"/>
      <c r="B326" s="285"/>
      <c r="C326" s="260"/>
      <c r="D326" s="260"/>
      <c r="E326" s="285"/>
      <c r="F326" s="196" t="s">
        <v>42</v>
      </c>
      <c r="G326" s="157">
        <f t="shared" si="129"/>
        <v>0</v>
      </c>
      <c r="H326" s="157">
        <v>0</v>
      </c>
      <c r="I326" s="157">
        <v>0</v>
      </c>
      <c r="J326" s="157">
        <v>0</v>
      </c>
      <c r="K326" s="157">
        <v>0</v>
      </c>
      <c r="L326" s="157">
        <v>0</v>
      </c>
      <c r="M326" s="157">
        <v>0</v>
      </c>
      <c r="N326" s="157">
        <v>0</v>
      </c>
      <c r="O326" s="260"/>
      <c r="P326" s="260"/>
      <c r="Q326" s="260"/>
      <c r="R326" s="260"/>
      <c r="S326" s="260"/>
      <c r="T326" s="260"/>
      <c r="U326" s="260"/>
      <c r="V326" s="260"/>
      <c r="W326" s="260"/>
      <c r="X326" s="268"/>
      <c r="Y326" s="2"/>
    </row>
    <row r="327" spans="1:25" s="199" customFormat="1" ht="50.25" customHeight="1">
      <c r="A327" s="198"/>
      <c r="B327" s="283" t="s">
        <v>216</v>
      </c>
      <c r="C327" s="258">
        <v>2022</v>
      </c>
      <c r="D327" s="258">
        <v>2026</v>
      </c>
      <c r="E327" s="283" t="s">
        <v>142</v>
      </c>
      <c r="F327" s="196" t="s">
        <v>36</v>
      </c>
      <c r="G327" s="157">
        <f t="shared" si="129"/>
        <v>160000</v>
      </c>
      <c r="H327" s="174">
        <f t="shared" ref="H327:N327" si="133">H328+H329</f>
        <v>0</v>
      </c>
      <c r="I327" s="197">
        <f t="shared" si="133"/>
        <v>0</v>
      </c>
      <c r="J327" s="197">
        <f t="shared" si="133"/>
        <v>160000</v>
      </c>
      <c r="K327" s="197">
        <f t="shared" si="133"/>
        <v>0</v>
      </c>
      <c r="L327" s="197">
        <f t="shared" si="133"/>
        <v>0</v>
      </c>
      <c r="M327" s="197">
        <f t="shared" si="133"/>
        <v>0</v>
      </c>
      <c r="N327" s="197">
        <f t="shared" si="133"/>
        <v>0</v>
      </c>
      <c r="O327" s="258" t="s">
        <v>138</v>
      </c>
      <c r="P327" s="258" t="s">
        <v>96</v>
      </c>
      <c r="Q327" s="258">
        <v>100</v>
      </c>
      <c r="R327" s="258" t="s">
        <v>55</v>
      </c>
      <c r="S327" s="258" t="s">
        <v>55</v>
      </c>
      <c r="T327" s="258">
        <v>100</v>
      </c>
      <c r="U327" s="258" t="s">
        <v>55</v>
      </c>
      <c r="V327" s="258" t="s">
        <v>55</v>
      </c>
      <c r="W327" s="258" t="s">
        <v>55</v>
      </c>
      <c r="X327" s="266" t="s">
        <v>55</v>
      </c>
      <c r="Y327" s="2"/>
    </row>
    <row r="328" spans="1:25" s="199" customFormat="1" ht="50.25" customHeight="1">
      <c r="A328" s="198"/>
      <c r="B328" s="284"/>
      <c r="C328" s="259"/>
      <c r="D328" s="259"/>
      <c r="E328" s="284"/>
      <c r="F328" s="196" t="s">
        <v>41</v>
      </c>
      <c r="G328" s="157">
        <f t="shared" si="129"/>
        <v>160000</v>
      </c>
      <c r="H328" s="157">
        <v>0</v>
      </c>
      <c r="I328" s="157">
        <v>0</v>
      </c>
      <c r="J328" s="157">
        <v>160000</v>
      </c>
      <c r="K328" s="157">
        <v>0</v>
      </c>
      <c r="L328" s="157">
        <v>0</v>
      </c>
      <c r="M328" s="157">
        <v>0</v>
      </c>
      <c r="N328" s="157">
        <v>0</v>
      </c>
      <c r="O328" s="259"/>
      <c r="P328" s="259"/>
      <c r="Q328" s="259"/>
      <c r="R328" s="259"/>
      <c r="S328" s="259"/>
      <c r="T328" s="259"/>
      <c r="U328" s="259"/>
      <c r="V328" s="259"/>
      <c r="W328" s="259"/>
      <c r="X328" s="267"/>
      <c r="Y328" s="2"/>
    </row>
    <row r="329" spans="1:25" s="199" customFormat="1" ht="50.25" customHeight="1">
      <c r="A329" s="198"/>
      <c r="B329" s="285"/>
      <c r="C329" s="260"/>
      <c r="D329" s="260"/>
      <c r="E329" s="285"/>
      <c r="F329" s="196" t="s">
        <v>42</v>
      </c>
      <c r="G329" s="157">
        <f t="shared" si="129"/>
        <v>0</v>
      </c>
      <c r="H329" s="157">
        <v>0</v>
      </c>
      <c r="I329" s="157">
        <v>0</v>
      </c>
      <c r="J329" s="157">
        <v>0</v>
      </c>
      <c r="K329" s="157">
        <v>0</v>
      </c>
      <c r="L329" s="157">
        <v>0</v>
      </c>
      <c r="M329" s="157">
        <v>0</v>
      </c>
      <c r="N329" s="157">
        <v>0</v>
      </c>
      <c r="O329" s="260"/>
      <c r="P329" s="260"/>
      <c r="Q329" s="260"/>
      <c r="R329" s="260"/>
      <c r="S329" s="260"/>
      <c r="T329" s="260"/>
      <c r="U329" s="260"/>
      <c r="V329" s="260"/>
      <c r="W329" s="260"/>
      <c r="X329" s="268"/>
      <c r="Y329" s="2"/>
    </row>
    <row r="330" spans="1:25" s="199" customFormat="1" ht="50.25" customHeight="1">
      <c r="A330" s="198"/>
      <c r="B330" s="283" t="s">
        <v>217</v>
      </c>
      <c r="C330" s="258">
        <v>2022</v>
      </c>
      <c r="D330" s="258">
        <v>2026</v>
      </c>
      <c r="E330" s="283" t="s">
        <v>142</v>
      </c>
      <c r="F330" s="196" t="s">
        <v>36</v>
      </c>
      <c r="G330" s="157">
        <f t="shared" si="129"/>
        <v>0</v>
      </c>
      <c r="H330" s="174">
        <f t="shared" ref="H330:N330" si="134">H331+H332</f>
        <v>0</v>
      </c>
      <c r="I330" s="197">
        <f t="shared" si="134"/>
        <v>0</v>
      </c>
      <c r="J330" s="197">
        <f t="shared" si="134"/>
        <v>0</v>
      </c>
      <c r="K330" s="197">
        <f t="shared" si="134"/>
        <v>0</v>
      </c>
      <c r="L330" s="197">
        <f t="shared" si="134"/>
        <v>0</v>
      </c>
      <c r="M330" s="197">
        <f t="shared" si="134"/>
        <v>0</v>
      </c>
      <c r="N330" s="197">
        <f t="shared" si="134"/>
        <v>0</v>
      </c>
      <c r="O330" s="258" t="s">
        <v>138</v>
      </c>
      <c r="P330" s="258" t="s">
        <v>96</v>
      </c>
      <c r="Q330" s="258">
        <v>100</v>
      </c>
      <c r="R330" s="258" t="s">
        <v>55</v>
      </c>
      <c r="S330" s="258" t="s">
        <v>55</v>
      </c>
      <c r="T330" s="258"/>
      <c r="U330" s="258" t="s">
        <v>55</v>
      </c>
      <c r="V330" s="258" t="s">
        <v>55</v>
      </c>
      <c r="W330" s="258" t="s">
        <v>55</v>
      </c>
      <c r="X330" s="266" t="s">
        <v>55</v>
      </c>
      <c r="Y330" s="2"/>
    </row>
    <row r="331" spans="1:25" s="199" customFormat="1" ht="50.25" customHeight="1">
      <c r="A331" s="198"/>
      <c r="B331" s="284"/>
      <c r="C331" s="259"/>
      <c r="D331" s="259"/>
      <c r="E331" s="284"/>
      <c r="F331" s="196" t="s">
        <v>41</v>
      </c>
      <c r="G331" s="157">
        <f t="shared" si="129"/>
        <v>0</v>
      </c>
      <c r="H331" s="157">
        <v>0</v>
      </c>
      <c r="I331" s="157">
        <v>0</v>
      </c>
      <c r="J331" s="157">
        <v>0</v>
      </c>
      <c r="K331" s="157">
        <v>0</v>
      </c>
      <c r="L331" s="157">
        <v>0</v>
      </c>
      <c r="M331" s="157">
        <v>0</v>
      </c>
      <c r="N331" s="157">
        <v>0</v>
      </c>
      <c r="O331" s="259"/>
      <c r="P331" s="259"/>
      <c r="Q331" s="259"/>
      <c r="R331" s="259"/>
      <c r="S331" s="259"/>
      <c r="T331" s="259"/>
      <c r="U331" s="259"/>
      <c r="V331" s="259"/>
      <c r="W331" s="259"/>
      <c r="X331" s="267"/>
      <c r="Y331" s="2"/>
    </row>
    <row r="332" spans="1:25" s="199" customFormat="1" ht="50.25" customHeight="1">
      <c r="A332" s="198"/>
      <c r="B332" s="285"/>
      <c r="C332" s="260"/>
      <c r="D332" s="260"/>
      <c r="E332" s="285"/>
      <c r="F332" s="196" t="s">
        <v>42</v>
      </c>
      <c r="G332" s="157">
        <f t="shared" si="129"/>
        <v>0</v>
      </c>
      <c r="H332" s="157">
        <v>0</v>
      </c>
      <c r="I332" s="157">
        <v>0</v>
      </c>
      <c r="J332" s="157">
        <v>0</v>
      </c>
      <c r="K332" s="157">
        <v>0</v>
      </c>
      <c r="L332" s="157">
        <v>0</v>
      </c>
      <c r="M332" s="157">
        <v>0</v>
      </c>
      <c r="N332" s="157">
        <v>0</v>
      </c>
      <c r="O332" s="260"/>
      <c r="P332" s="260"/>
      <c r="Q332" s="260"/>
      <c r="R332" s="260"/>
      <c r="S332" s="260"/>
      <c r="T332" s="260"/>
      <c r="U332" s="260"/>
      <c r="V332" s="260"/>
      <c r="W332" s="260"/>
      <c r="X332" s="268"/>
      <c r="Y332" s="2"/>
    </row>
    <row r="333" spans="1:25" s="199" customFormat="1" ht="50.25" customHeight="1">
      <c r="A333" s="198"/>
      <c r="B333" s="283" t="s">
        <v>218</v>
      </c>
      <c r="C333" s="258">
        <v>2022</v>
      </c>
      <c r="D333" s="258">
        <v>2026</v>
      </c>
      <c r="E333" s="283" t="s">
        <v>142</v>
      </c>
      <c r="F333" s="196" t="s">
        <v>36</v>
      </c>
      <c r="G333" s="157">
        <v>305000</v>
      </c>
      <c r="H333" s="175">
        <f t="shared" ref="H333:N333" si="135">H334+H335</f>
        <v>0</v>
      </c>
      <c r="I333" s="175">
        <f t="shared" si="135"/>
        <v>0</v>
      </c>
      <c r="J333" s="175">
        <f t="shared" si="135"/>
        <v>5981941.6699999999</v>
      </c>
      <c r="K333" s="175">
        <f t="shared" si="135"/>
        <v>0</v>
      </c>
      <c r="L333" s="175">
        <f t="shared" si="135"/>
        <v>0</v>
      </c>
      <c r="M333" s="175">
        <f t="shared" si="135"/>
        <v>0</v>
      </c>
      <c r="N333" s="175">
        <f t="shared" si="135"/>
        <v>0</v>
      </c>
      <c r="O333" s="258" t="s">
        <v>219</v>
      </c>
      <c r="P333" s="258" t="s">
        <v>220</v>
      </c>
      <c r="Q333" s="258">
        <v>1</v>
      </c>
      <c r="R333" s="258" t="s">
        <v>55</v>
      </c>
      <c r="S333" s="258" t="s">
        <v>55</v>
      </c>
      <c r="T333" s="258">
        <v>1</v>
      </c>
      <c r="U333" s="258" t="s">
        <v>55</v>
      </c>
      <c r="V333" s="258" t="s">
        <v>55</v>
      </c>
      <c r="W333" s="258" t="s">
        <v>55</v>
      </c>
      <c r="X333" s="266" t="s">
        <v>55</v>
      </c>
      <c r="Y333" s="2"/>
    </row>
    <row r="334" spans="1:25" s="199" customFormat="1" ht="50.25" customHeight="1">
      <c r="A334" s="198"/>
      <c r="B334" s="284"/>
      <c r="C334" s="259"/>
      <c r="D334" s="259"/>
      <c r="E334" s="284"/>
      <c r="F334" s="196" t="s">
        <v>41</v>
      </c>
      <c r="G334" s="157">
        <v>305000</v>
      </c>
      <c r="H334" s="157">
        <v>0</v>
      </c>
      <c r="I334" s="157">
        <v>0</v>
      </c>
      <c r="J334" s="157">
        <v>1980146.05</v>
      </c>
      <c r="K334" s="157">
        <v>0</v>
      </c>
      <c r="L334" s="157">
        <v>0</v>
      </c>
      <c r="M334" s="157">
        <v>0</v>
      </c>
      <c r="N334" s="157">
        <v>0</v>
      </c>
      <c r="O334" s="259"/>
      <c r="P334" s="259"/>
      <c r="Q334" s="259"/>
      <c r="R334" s="259"/>
      <c r="S334" s="259"/>
      <c r="T334" s="259"/>
      <c r="U334" s="259"/>
      <c r="V334" s="259"/>
      <c r="W334" s="259"/>
      <c r="X334" s="267"/>
      <c r="Y334" s="2"/>
    </row>
    <row r="335" spans="1:25" s="199" customFormat="1" ht="50.25" customHeight="1">
      <c r="A335" s="198"/>
      <c r="B335" s="285"/>
      <c r="C335" s="260"/>
      <c r="D335" s="260"/>
      <c r="E335" s="285"/>
      <c r="F335" s="196" t="s">
        <v>42</v>
      </c>
      <c r="G335" s="157">
        <f t="shared" si="129"/>
        <v>4001795.62</v>
      </c>
      <c r="H335" s="157">
        <v>0</v>
      </c>
      <c r="I335" s="157">
        <v>0</v>
      </c>
      <c r="J335" s="157">
        <v>4001795.62</v>
      </c>
      <c r="K335" s="157">
        <v>0</v>
      </c>
      <c r="L335" s="157">
        <v>0</v>
      </c>
      <c r="M335" s="157">
        <v>0</v>
      </c>
      <c r="N335" s="157">
        <v>0</v>
      </c>
      <c r="O335" s="260"/>
      <c r="P335" s="260"/>
      <c r="Q335" s="260"/>
      <c r="R335" s="260"/>
      <c r="S335" s="260"/>
      <c r="T335" s="260"/>
      <c r="U335" s="260"/>
      <c r="V335" s="260"/>
      <c r="W335" s="260"/>
      <c r="X335" s="268"/>
      <c r="Y335" s="2"/>
    </row>
    <row r="336" spans="1:25" s="199" customFormat="1" ht="50.25" customHeight="1">
      <c r="A336" s="198"/>
      <c r="B336" s="283" t="s">
        <v>221</v>
      </c>
      <c r="C336" s="258">
        <v>2022</v>
      </c>
      <c r="D336" s="258">
        <v>2026</v>
      </c>
      <c r="E336" s="283" t="s">
        <v>142</v>
      </c>
      <c r="F336" s="196" t="s">
        <v>36</v>
      </c>
      <c r="G336" s="157">
        <v>325000</v>
      </c>
      <c r="H336" s="174">
        <f t="shared" ref="H336:N336" si="136">H337+H338</f>
        <v>0</v>
      </c>
      <c r="I336" s="197">
        <f t="shared" si="136"/>
        <v>0</v>
      </c>
      <c r="J336" s="209">
        <f t="shared" si="136"/>
        <v>5617333.3300000001</v>
      </c>
      <c r="K336" s="197">
        <f t="shared" si="136"/>
        <v>0</v>
      </c>
      <c r="L336" s="197">
        <f t="shared" si="136"/>
        <v>0</v>
      </c>
      <c r="M336" s="197">
        <f t="shared" si="136"/>
        <v>0</v>
      </c>
      <c r="N336" s="197">
        <f t="shared" si="136"/>
        <v>0</v>
      </c>
      <c r="O336" s="258" t="s">
        <v>219</v>
      </c>
      <c r="P336" s="258" t="s">
        <v>220</v>
      </c>
      <c r="Q336" s="258">
        <v>1</v>
      </c>
      <c r="R336" s="258" t="s">
        <v>55</v>
      </c>
      <c r="S336" s="258" t="s">
        <v>55</v>
      </c>
      <c r="T336" s="258">
        <v>1</v>
      </c>
      <c r="U336" s="258" t="s">
        <v>55</v>
      </c>
      <c r="V336" s="258" t="s">
        <v>55</v>
      </c>
      <c r="W336" s="258" t="s">
        <v>55</v>
      </c>
      <c r="X336" s="266" t="s">
        <v>55</v>
      </c>
      <c r="Y336" s="2"/>
    </row>
    <row r="337" spans="1:25" s="199" customFormat="1" ht="50.25" customHeight="1">
      <c r="A337" s="198"/>
      <c r="B337" s="284"/>
      <c r="C337" s="259"/>
      <c r="D337" s="259"/>
      <c r="E337" s="284"/>
      <c r="F337" s="196" t="s">
        <v>41</v>
      </c>
      <c r="G337" s="157">
        <v>325000</v>
      </c>
      <c r="H337" s="157">
        <v>0</v>
      </c>
      <c r="I337" s="157">
        <v>0</v>
      </c>
      <c r="J337" s="157">
        <v>1865902.32</v>
      </c>
      <c r="K337" s="157">
        <v>0</v>
      </c>
      <c r="L337" s="157">
        <v>0</v>
      </c>
      <c r="M337" s="157">
        <v>0</v>
      </c>
      <c r="N337" s="157">
        <v>0</v>
      </c>
      <c r="O337" s="259"/>
      <c r="P337" s="259"/>
      <c r="Q337" s="259"/>
      <c r="R337" s="259"/>
      <c r="S337" s="259"/>
      <c r="T337" s="259"/>
      <c r="U337" s="259"/>
      <c r="V337" s="259"/>
      <c r="W337" s="259"/>
      <c r="X337" s="267"/>
      <c r="Y337" s="2"/>
    </row>
    <row r="338" spans="1:25" s="199" customFormat="1" ht="50.25" customHeight="1">
      <c r="A338" s="198"/>
      <c r="B338" s="285"/>
      <c r="C338" s="260"/>
      <c r="D338" s="260"/>
      <c r="E338" s="285"/>
      <c r="F338" s="196" t="s">
        <v>42</v>
      </c>
      <c r="G338" s="157">
        <f t="shared" si="129"/>
        <v>3751431.01</v>
      </c>
      <c r="H338" s="157">
        <v>0</v>
      </c>
      <c r="I338" s="157">
        <v>0</v>
      </c>
      <c r="J338" s="157">
        <v>3751431.01</v>
      </c>
      <c r="K338" s="157">
        <v>0</v>
      </c>
      <c r="L338" s="157">
        <v>0</v>
      </c>
      <c r="M338" s="157">
        <v>0</v>
      </c>
      <c r="N338" s="157">
        <v>0</v>
      </c>
      <c r="O338" s="260"/>
      <c r="P338" s="260"/>
      <c r="Q338" s="260"/>
      <c r="R338" s="260"/>
      <c r="S338" s="260"/>
      <c r="T338" s="260"/>
      <c r="U338" s="260"/>
      <c r="V338" s="260"/>
      <c r="W338" s="260"/>
      <c r="X338" s="268"/>
      <c r="Y338" s="2"/>
    </row>
    <row r="339" spans="1:25" s="249" customFormat="1" ht="50.25" customHeight="1">
      <c r="A339" s="246"/>
      <c r="B339" s="283" t="s">
        <v>222</v>
      </c>
      <c r="C339" s="258">
        <v>2022</v>
      </c>
      <c r="D339" s="258">
        <v>2026</v>
      </c>
      <c r="E339" s="283" t="s">
        <v>142</v>
      </c>
      <c r="F339" s="239" t="s">
        <v>36</v>
      </c>
      <c r="G339" s="157">
        <f t="shared" si="129"/>
        <v>421200</v>
      </c>
      <c r="H339" s="174">
        <f t="shared" ref="H339:N339" si="137">H340+H341</f>
        <v>0</v>
      </c>
      <c r="I339" s="244">
        <f t="shared" si="137"/>
        <v>0</v>
      </c>
      <c r="J339" s="244">
        <f t="shared" si="137"/>
        <v>421200</v>
      </c>
      <c r="K339" s="244">
        <f t="shared" si="137"/>
        <v>0</v>
      </c>
      <c r="L339" s="244">
        <f t="shared" si="137"/>
        <v>0</v>
      </c>
      <c r="M339" s="244">
        <f t="shared" si="137"/>
        <v>0</v>
      </c>
      <c r="N339" s="244">
        <f t="shared" si="137"/>
        <v>0</v>
      </c>
      <c r="O339" s="258" t="s">
        <v>223</v>
      </c>
      <c r="P339" s="258" t="s">
        <v>185</v>
      </c>
      <c r="Q339" s="258">
        <v>1</v>
      </c>
      <c r="R339" s="258" t="s">
        <v>55</v>
      </c>
      <c r="S339" s="258" t="s">
        <v>55</v>
      </c>
      <c r="T339" s="258">
        <v>1</v>
      </c>
      <c r="U339" s="258" t="s">
        <v>55</v>
      </c>
      <c r="V339" s="258" t="s">
        <v>55</v>
      </c>
      <c r="W339" s="258" t="s">
        <v>55</v>
      </c>
      <c r="X339" s="266" t="s">
        <v>55</v>
      </c>
      <c r="Y339" s="2"/>
    </row>
    <row r="340" spans="1:25" s="249" customFormat="1" ht="50.25" customHeight="1">
      <c r="A340" s="246"/>
      <c r="B340" s="284"/>
      <c r="C340" s="259"/>
      <c r="D340" s="259"/>
      <c r="E340" s="284"/>
      <c r="F340" s="239" t="s">
        <v>41</v>
      </c>
      <c r="G340" s="157">
        <f t="shared" si="129"/>
        <v>421200</v>
      </c>
      <c r="H340" s="157">
        <v>0</v>
      </c>
      <c r="I340" s="157">
        <v>0</v>
      </c>
      <c r="J340" s="157">
        <v>421200</v>
      </c>
      <c r="K340" s="157">
        <v>0</v>
      </c>
      <c r="L340" s="157">
        <v>0</v>
      </c>
      <c r="M340" s="157">
        <v>0</v>
      </c>
      <c r="N340" s="157">
        <v>0</v>
      </c>
      <c r="O340" s="259"/>
      <c r="P340" s="259"/>
      <c r="Q340" s="259"/>
      <c r="R340" s="259"/>
      <c r="S340" s="259"/>
      <c r="T340" s="259"/>
      <c r="U340" s="259"/>
      <c r="V340" s="259"/>
      <c r="W340" s="259"/>
      <c r="X340" s="267"/>
      <c r="Y340" s="2"/>
    </row>
    <row r="341" spans="1:25" s="249" customFormat="1" ht="50.25" customHeight="1">
      <c r="A341" s="246"/>
      <c r="B341" s="285"/>
      <c r="C341" s="260"/>
      <c r="D341" s="260"/>
      <c r="E341" s="285"/>
      <c r="F341" s="239" t="s">
        <v>42</v>
      </c>
      <c r="G341" s="157">
        <f t="shared" si="129"/>
        <v>0</v>
      </c>
      <c r="H341" s="157">
        <v>0</v>
      </c>
      <c r="I341" s="157">
        <v>0</v>
      </c>
      <c r="J341" s="157">
        <v>0</v>
      </c>
      <c r="K341" s="157">
        <v>0</v>
      </c>
      <c r="L341" s="157">
        <v>0</v>
      </c>
      <c r="M341" s="157">
        <v>0</v>
      </c>
      <c r="N341" s="157">
        <v>0</v>
      </c>
      <c r="O341" s="260"/>
      <c r="P341" s="260"/>
      <c r="Q341" s="260"/>
      <c r="R341" s="260"/>
      <c r="S341" s="260"/>
      <c r="T341" s="260"/>
      <c r="U341" s="260"/>
      <c r="V341" s="260"/>
      <c r="W341" s="260"/>
      <c r="X341" s="268"/>
      <c r="Y341" s="2"/>
    </row>
    <row r="342" spans="1:25" s="249" customFormat="1" ht="50.25" customHeight="1">
      <c r="A342" s="246"/>
      <c r="B342" s="283" t="s">
        <v>255</v>
      </c>
      <c r="C342" s="258">
        <v>2023</v>
      </c>
      <c r="D342" s="258">
        <v>2026</v>
      </c>
      <c r="E342" s="283" t="s">
        <v>142</v>
      </c>
      <c r="F342" s="239" t="s">
        <v>36</v>
      </c>
      <c r="G342" s="157">
        <f t="shared" si="129"/>
        <v>25000</v>
      </c>
      <c r="H342" s="174">
        <f t="shared" ref="H342:N342" si="138">H343+H344</f>
        <v>0</v>
      </c>
      <c r="I342" s="244">
        <f t="shared" si="138"/>
        <v>0</v>
      </c>
      <c r="J342" s="244">
        <f t="shared" si="138"/>
        <v>0</v>
      </c>
      <c r="K342" s="244">
        <f t="shared" si="138"/>
        <v>25000</v>
      </c>
      <c r="L342" s="244">
        <f t="shared" si="138"/>
        <v>0</v>
      </c>
      <c r="M342" s="244">
        <f t="shared" si="138"/>
        <v>0</v>
      </c>
      <c r="N342" s="244">
        <f t="shared" si="138"/>
        <v>0</v>
      </c>
      <c r="O342" s="258" t="s">
        <v>219</v>
      </c>
      <c r="P342" s="258" t="s">
        <v>220</v>
      </c>
      <c r="Q342" s="258">
        <v>1</v>
      </c>
      <c r="R342" s="258" t="s">
        <v>55</v>
      </c>
      <c r="S342" s="258" t="s">
        <v>55</v>
      </c>
      <c r="T342" s="258" t="s">
        <v>55</v>
      </c>
      <c r="U342" s="258">
        <v>1</v>
      </c>
      <c r="V342" s="258" t="s">
        <v>55</v>
      </c>
      <c r="W342" s="258" t="s">
        <v>55</v>
      </c>
      <c r="X342" s="266" t="s">
        <v>55</v>
      </c>
      <c r="Y342" s="2"/>
    </row>
    <row r="343" spans="1:25" s="249" customFormat="1" ht="50.25" customHeight="1">
      <c r="A343" s="246"/>
      <c r="B343" s="284"/>
      <c r="C343" s="259"/>
      <c r="D343" s="259"/>
      <c r="E343" s="284"/>
      <c r="F343" s="239" t="s">
        <v>41</v>
      </c>
      <c r="G343" s="157">
        <f t="shared" si="129"/>
        <v>25000</v>
      </c>
      <c r="H343" s="157">
        <v>0</v>
      </c>
      <c r="I343" s="157">
        <v>0</v>
      </c>
      <c r="J343" s="157">
        <v>0</v>
      </c>
      <c r="K343" s="157">
        <v>25000</v>
      </c>
      <c r="L343" s="157">
        <v>0</v>
      </c>
      <c r="M343" s="157">
        <v>0</v>
      </c>
      <c r="N343" s="157">
        <v>0</v>
      </c>
      <c r="O343" s="259"/>
      <c r="P343" s="259"/>
      <c r="Q343" s="259"/>
      <c r="R343" s="259"/>
      <c r="S343" s="259"/>
      <c r="T343" s="259"/>
      <c r="U343" s="259"/>
      <c r="V343" s="259"/>
      <c r="W343" s="259"/>
      <c r="X343" s="267"/>
      <c r="Y343" s="2"/>
    </row>
    <row r="344" spans="1:25" s="249" customFormat="1" ht="75.599999999999994" customHeight="1">
      <c r="A344" s="246"/>
      <c r="B344" s="285"/>
      <c r="C344" s="260"/>
      <c r="D344" s="260"/>
      <c r="E344" s="285"/>
      <c r="F344" s="239" t="s">
        <v>42</v>
      </c>
      <c r="G344" s="157">
        <f t="shared" si="129"/>
        <v>0</v>
      </c>
      <c r="H344" s="157">
        <v>0</v>
      </c>
      <c r="I344" s="157">
        <v>0</v>
      </c>
      <c r="J344" s="157">
        <v>0</v>
      </c>
      <c r="K344" s="157">
        <v>0</v>
      </c>
      <c r="L344" s="157">
        <v>0</v>
      </c>
      <c r="M344" s="157">
        <v>0</v>
      </c>
      <c r="N344" s="157">
        <v>0</v>
      </c>
      <c r="O344" s="260"/>
      <c r="P344" s="260"/>
      <c r="Q344" s="260"/>
      <c r="R344" s="260"/>
      <c r="S344" s="260"/>
      <c r="T344" s="260"/>
      <c r="U344" s="260"/>
      <c r="V344" s="260"/>
      <c r="W344" s="260"/>
      <c r="X344" s="268"/>
      <c r="Y344" s="2"/>
    </row>
    <row r="345" spans="1:25" s="249" customFormat="1" ht="50.25" customHeight="1">
      <c r="A345" s="246"/>
      <c r="B345" s="283" t="s">
        <v>256</v>
      </c>
      <c r="C345" s="258">
        <v>2023</v>
      </c>
      <c r="D345" s="258">
        <v>2026</v>
      </c>
      <c r="E345" s="283" t="s">
        <v>142</v>
      </c>
      <c r="F345" s="239" t="s">
        <v>36</v>
      </c>
      <c r="G345" s="157">
        <f t="shared" si="129"/>
        <v>50000</v>
      </c>
      <c r="H345" s="174">
        <f t="shared" ref="H345:N345" si="139">H346+H347</f>
        <v>0</v>
      </c>
      <c r="I345" s="244">
        <f t="shared" si="139"/>
        <v>0</v>
      </c>
      <c r="J345" s="244">
        <f t="shared" si="139"/>
        <v>0</v>
      </c>
      <c r="K345" s="244">
        <f t="shared" si="139"/>
        <v>50000</v>
      </c>
      <c r="L345" s="244">
        <f t="shared" si="139"/>
        <v>0</v>
      </c>
      <c r="M345" s="244">
        <f t="shared" si="139"/>
        <v>0</v>
      </c>
      <c r="N345" s="244">
        <f t="shared" si="139"/>
        <v>0</v>
      </c>
      <c r="O345" s="258" t="s">
        <v>223</v>
      </c>
      <c r="P345" s="258" t="s">
        <v>185</v>
      </c>
      <c r="Q345" s="258">
        <v>1</v>
      </c>
      <c r="R345" s="258" t="s">
        <v>55</v>
      </c>
      <c r="S345" s="258" t="s">
        <v>55</v>
      </c>
      <c r="T345" s="258" t="s">
        <v>55</v>
      </c>
      <c r="U345" s="258">
        <v>1</v>
      </c>
      <c r="V345" s="258" t="s">
        <v>55</v>
      </c>
      <c r="W345" s="258" t="s">
        <v>55</v>
      </c>
      <c r="X345" s="266" t="s">
        <v>55</v>
      </c>
      <c r="Y345" s="2"/>
    </row>
    <row r="346" spans="1:25" s="249" customFormat="1" ht="50.25" customHeight="1">
      <c r="A346" s="246"/>
      <c r="B346" s="284"/>
      <c r="C346" s="259"/>
      <c r="D346" s="259"/>
      <c r="E346" s="284"/>
      <c r="F346" s="239" t="s">
        <v>41</v>
      </c>
      <c r="G346" s="157">
        <f t="shared" si="129"/>
        <v>50000</v>
      </c>
      <c r="H346" s="157">
        <v>0</v>
      </c>
      <c r="I346" s="157">
        <v>0</v>
      </c>
      <c r="J346" s="157">
        <v>0</v>
      </c>
      <c r="K346" s="157">
        <v>50000</v>
      </c>
      <c r="L346" s="157">
        <v>0</v>
      </c>
      <c r="M346" s="157">
        <v>0</v>
      </c>
      <c r="N346" s="157">
        <v>0</v>
      </c>
      <c r="O346" s="259"/>
      <c r="P346" s="259"/>
      <c r="Q346" s="259"/>
      <c r="R346" s="259"/>
      <c r="S346" s="259"/>
      <c r="T346" s="259"/>
      <c r="U346" s="259"/>
      <c r="V346" s="259"/>
      <c r="W346" s="259"/>
      <c r="X346" s="267"/>
      <c r="Y346" s="2"/>
    </row>
    <row r="347" spans="1:25" s="249" customFormat="1" ht="50.25" customHeight="1">
      <c r="A347" s="246"/>
      <c r="B347" s="285"/>
      <c r="C347" s="260"/>
      <c r="D347" s="260"/>
      <c r="E347" s="285"/>
      <c r="F347" s="239" t="s">
        <v>42</v>
      </c>
      <c r="G347" s="157">
        <f t="shared" si="129"/>
        <v>0</v>
      </c>
      <c r="H347" s="157">
        <v>0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260"/>
      <c r="P347" s="260"/>
      <c r="Q347" s="260"/>
      <c r="R347" s="260"/>
      <c r="S347" s="260"/>
      <c r="T347" s="260"/>
      <c r="U347" s="260"/>
      <c r="V347" s="260"/>
      <c r="W347" s="260"/>
      <c r="X347" s="268"/>
      <c r="Y347" s="2"/>
    </row>
    <row r="348" spans="1:25" s="249" customFormat="1" ht="50.25" customHeight="1">
      <c r="A348" s="246"/>
      <c r="B348" s="283" t="s">
        <v>257</v>
      </c>
      <c r="C348" s="258">
        <v>2023</v>
      </c>
      <c r="D348" s="258">
        <v>2026</v>
      </c>
      <c r="E348" s="283" t="s">
        <v>142</v>
      </c>
      <c r="F348" s="239" t="s">
        <v>36</v>
      </c>
      <c r="G348" s="157">
        <f t="shared" si="129"/>
        <v>50000</v>
      </c>
      <c r="H348" s="174">
        <f t="shared" ref="H348:N348" si="140">H349+H350</f>
        <v>0</v>
      </c>
      <c r="I348" s="244">
        <f t="shared" si="140"/>
        <v>0</v>
      </c>
      <c r="J348" s="244">
        <f t="shared" si="140"/>
        <v>0</v>
      </c>
      <c r="K348" s="244">
        <f t="shared" si="140"/>
        <v>50000</v>
      </c>
      <c r="L348" s="244">
        <f t="shared" si="140"/>
        <v>0</v>
      </c>
      <c r="M348" s="244">
        <f t="shared" si="140"/>
        <v>0</v>
      </c>
      <c r="N348" s="244">
        <f t="shared" si="140"/>
        <v>0</v>
      </c>
      <c r="O348" s="258" t="s">
        <v>223</v>
      </c>
      <c r="P348" s="258" t="s">
        <v>185</v>
      </c>
      <c r="Q348" s="258">
        <v>1</v>
      </c>
      <c r="R348" s="258" t="s">
        <v>55</v>
      </c>
      <c r="S348" s="258" t="s">
        <v>55</v>
      </c>
      <c r="T348" s="258" t="s">
        <v>55</v>
      </c>
      <c r="U348" s="258">
        <v>1</v>
      </c>
      <c r="V348" s="258" t="s">
        <v>55</v>
      </c>
      <c r="W348" s="258" t="s">
        <v>55</v>
      </c>
      <c r="X348" s="266" t="s">
        <v>55</v>
      </c>
      <c r="Y348" s="2"/>
    </row>
    <row r="349" spans="1:25" s="249" customFormat="1" ht="50.25" customHeight="1">
      <c r="A349" s="246"/>
      <c r="B349" s="284"/>
      <c r="C349" s="259"/>
      <c r="D349" s="259"/>
      <c r="E349" s="284"/>
      <c r="F349" s="239" t="s">
        <v>41</v>
      </c>
      <c r="G349" s="157">
        <f t="shared" si="129"/>
        <v>50000</v>
      </c>
      <c r="H349" s="157">
        <v>0</v>
      </c>
      <c r="I349" s="157">
        <v>0</v>
      </c>
      <c r="J349" s="157">
        <v>0</v>
      </c>
      <c r="K349" s="157">
        <v>50000</v>
      </c>
      <c r="L349" s="157">
        <v>0</v>
      </c>
      <c r="M349" s="157">
        <v>0</v>
      </c>
      <c r="N349" s="157">
        <v>0</v>
      </c>
      <c r="O349" s="259"/>
      <c r="P349" s="259"/>
      <c r="Q349" s="259"/>
      <c r="R349" s="259"/>
      <c r="S349" s="259"/>
      <c r="T349" s="259"/>
      <c r="U349" s="259"/>
      <c r="V349" s="259"/>
      <c r="W349" s="259"/>
      <c r="X349" s="267"/>
      <c r="Y349" s="2"/>
    </row>
    <row r="350" spans="1:25" s="249" customFormat="1" ht="50.25" customHeight="1">
      <c r="A350" s="246"/>
      <c r="B350" s="285"/>
      <c r="C350" s="260"/>
      <c r="D350" s="260"/>
      <c r="E350" s="285"/>
      <c r="F350" s="239" t="s">
        <v>42</v>
      </c>
      <c r="G350" s="157">
        <f t="shared" si="129"/>
        <v>0</v>
      </c>
      <c r="H350" s="157">
        <v>0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0</v>
      </c>
      <c r="O350" s="260"/>
      <c r="P350" s="260"/>
      <c r="Q350" s="260"/>
      <c r="R350" s="260"/>
      <c r="S350" s="260"/>
      <c r="T350" s="260"/>
      <c r="U350" s="260"/>
      <c r="V350" s="260"/>
      <c r="W350" s="260"/>
      <c r="X350" s="268"/>
      <c r="Y350" s="2"/>
    </row>
    <row r="351" spans="1:25" ht="40.5" customHeight="1">
      <c r="A351" s="253"/>
      <c r="B351" s="283" t="s">
        <v>262</v>
      </c>
      <c r="C351" s="258">
        <v>2023</v>
      </c>
      <c r="D351" s="258">
        <v>2026</v>
      </c>
      <c r="E351" s="283" t="s">
        <v>142</v>
      </c>
      <c r="F351" s="17" t="s">
        <v>36</v>
      </c>
      <c r="G351" s="157">
        <f t="shared" si="111"/>
        <v>50000</v>
      </c>
      <c r="H351" s="174">
        <f t="shared" ref="H351:N351" si="141">H352+H353</f>
        <v>0</v>
      </c>
      <c r="I351" s="21">
        <f t="shared" si="141"/>
        <v>0</v>
      </c>
      <c r="J351" s="21">
        <f t="shared" si="141"/>
        <v>0</v>
      </c>
      <c r="K351" s="21">
        <f t="shared" si="141"/>
        <v>50000</v>
      </c>
      <c r="L351" s="21">
        <f t="shared" si="141"/>
        <v>0</v>
      </c>
      <c r="M351" s="21">
        <f t="shared" si="141"/>
        <v>0</v>
      </c>
      <c r="N351" s="21">
        <f t="shared" si="141"/>
        <v>0</v>
      </c>
      <c r="O351" s="258" t="s">
        <v>258</v>
      </c>
      <c r="P351" s="258" t="s">
        <v>185</v>
      </c>
      <c r="Q351" s="258">
        <v>1</v>
      </c>
      <c r="R351" s="258" t="s">
        <v>55</v>
      </c>
      <c r="S351" s="258" t="s">
        <v>55</v>
      </c>
      <c r="T351" s="258" t="s">
        <v>55</v>
      </c>
      <c r="U351" s="258">
        <v>1</v>
      </c>
      <c r="V351" s="258" t="s">
        <v>55</v>
      </c>
      <c r="W351" s="258" t="s">
        <v>55</v>
      </c>
      <c r="X351" s="266" t="s">
        <v>55</v>
      </c>
      <c r="Y351" s="2"/>
    </row>
    <row r="352" spans="1:25" ht="30.75" customHeight="1">
      <c r="A352" s="254"/>
      <c r="B352" s="284"/>
      <c r="C352" s="259"/>
      <c r="D352" s="259"/>
      <c r="E352" s="284"/>
      <c r="F352" s="17" t="s">
        <v>41</v>
      </c>
      <c r="G352" s="157">
        <f t="shared" si="111"/>
        <v>50000</v>
      </c>
      <c r="H352" s="157">
        <v>0</v>
      </c>
      <c r="I352" s="157">
        <v>0</v>
      </c>
      <c r="J352" s="157">
        <v>0</v>
      </c>
      <c r="K352" s="157">
        <v>50000</v>
      </c>
      <c r="L352" s="157">
        <v>0</v>
      </c>
      <c r="M352" s="157">
        <v>0</v>
      </c>
      <c r="N352" s="157">
        <v>0</v>
      </c>
      <c r="O352" s="259"/>
      <c r="P352" s="259"/>
      <c r="Q352" s="259"/>
      <c r="R352" s="259"/>
      <c r="S352" s="259"/>
      <c r="T352" s="259"/>
      <c r="U352" s="259"/>
      <c r="V352" s="259"/>
      <c r="W352" s="259"/>
      <c r="X352" s="267"/>
      <c r="Y352" s="2"/>
    </row>
    <row r="353" spans="1:25" ht="87" customHeight="1">
      <c r="A353" s="255"/>
      <c r="B353" s="285"/>
      <c r="C353" s="260"/>
      <c r="D353" s="260"/>
      <c r="E353" s="285"/>
      <c r="F353" s="17" t="s">
        <v>42</v>
      </c>
      <c r="G353" s="157">
        <f t="shared" si="111"/>
        <v>0</v>
      </c>
      <c r="H353" s="157">
        <v>0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60"/>
      <c r="P353" s="260"/>
      <c r="Q353" s="260"/>
      <c r="R353" s="260"/>
      <c r="S353" s="260"/>
      <c r="T353" s="260"/>
      <c r="U353" s="260"/>
      <c r="V353" s="260"/>
      <c r="W353" s="260"/>
      <c r="X353" s="268"/>
      <c r="Y353" s="2"/>
    </row>
    <row r="354" spans="1:25" ht="30.75" customHeight="1">
      <c r="A354" s="253"/>
      <c r="B354" s="253" t="s">
        <v>126</v>
      </c>
      <c r="C354" s="256">
        <v>2020</v>
      </c>
      <c r="D354" s="256">
        <v>2026</v>
      </c>
      <c r="E354" s="258" t="s">
        <v>55</v>
      </c>
      <c r="F354" s="258" t="s">
        <v>55</v>
      </c>
      <c r="G354" s="303" t="s">
        <v>55</v>
      </c>
      <c r="H354" s="303" t="s">
        <v>55</v>
      </c>
      <c r="I354" s="303" t="s">
        <v>55</v>
      </c>
      <c r="J354" s="303" t="s">
        <v>55</v>
      </c>
      <c r="K354" s="303" t="s">
        <v>55</v>
      </c>
      <c r="L354" s="303" t="s">
        <v>55</v>
      </c>
      <c r="M354" s="303" t="s">
        <v>55</v>
      </c>
      <c r="N354" s="303" t="s">
        <v>55</v>
      </c>
      <c r="O354" s="258"/>
      <c r="P354" s="258"/>
      <c r="Q354" s="258"/>
      <c r="R354" s="258"/>
      <c r="S354" s="258"/>
      <c r="T354" s="258"/>
      <c r="U354" s="258"/>
      <c r="V354" s="258"/>
      <c r="W354" s="258"/>
      <c r="X354" s="258"/>
      <c r="Y354" s="2"/>
    </row>
    <row r="355" spans="1:25" ht="30.75" customHeight="1">
      <c r="A355" s="254"/>
      <c r="B355" s="254"/>
      <c r="C355" s="256"/>
      <c r="D355" s="256"/>
      <c r="E355" s="259"/>
      <c r="F355" s="259"/>
      <c r="G355" s="304"/>
      <c r="H355" s="304"/>
      <c r="I355" s="304"/>
      <c r="J355" s="304"/>
      <c r="K355" s="304"/>
      <c r="L355" s="304"/>
      <c r="M355" s="304"/>
      <c r="N355" s="304"/>
      <c r="O355" s="259"/>
      <c r="P355" s="259"/>
      <c r="Q355" s="259"/>
      <c r="R355" s="259"/>
      <c r="S355" s="259"/>
      <c r="T355" s="259"/>
      <c r="U355" s="259"/>
      <c r="V355" s="259"/>
      <c r="W355" s="259"/>
      <c r="X355" s="259"/>
      <c r="Y355" s="2"/>
    </row>
    <row r="356" spans="1:25" ht="30.75" customHeight="1">
      <c r="A356" s="255"/>
      <c r="B356" s="255"/>
      <c r="C356" s="256"/>
      <c r="D356" s="256"/>
      <c r="E356" s="260"/>
      <c r="F356" s="260"/>
      <c r="G356" s="305"/>
      <c r="H356" s="305"/>
      <c r="I356" s="305"/>
      <c r="J356" s="305"/>
      <c r="K356" s="305"/>
      <c r="L356" s="305"/>
      <c r="M356" s="305"/>
      <c r="N356" s="305"/>
      <c r="O356" s="260"/>
      <c r="P356" s="260"/>
      <c r="Q356" s="260"/>
      <c r="R356" s="260"/>
      <c r="S356" s="260"/>
      <c r="T356" s="260"/>
      <c r="U356" s="260"/>
      <c r="V356" s="260"/>
      <c r="W356" s="260"/>
      <c r="X356" s="260"/>
      <c r="Y356" s="2"/>
    </row>
    <row r="357" spans="1:25" ht="18.75" customHeight="1">
      <c r="A357" s="253"/>
      <c r="B357" s="283" t="s">
        <v>107</v>
      </c>
      <c r="C357" s="256">
        <v>2020</v>
      </c>
      <c r="D357" s="256">
        <v>2026</v>
      </c>
      <c r="E357" s="257" t="s">
        <v>142</v>
      </c>
      <c r="F357" s="17" t="s">
        <v>36</v>
      </c>
      <c r="G357" s="157">
        <f>G358+G359</f>
        <v>65760946.650000013</v>
      </c>
      <c r="H357" s="157">
        <f>H358+H359</f>
        <v>12998797.210000001</v>
      </c>
      <c r="I357" s="157">
        <f t="shared" ref="I357:N357" si="142">I358+I359</f>
        <v>18309789.189999998</v>
      </c>
      <c r="J357" s="157">
        <f t="shared" si="142"/>
        <v>15729014.220000001</v>
      </c>
      <c r="K357" s="157">
        <f t="shared" si="142"/>
        <v>10711056.77</v>
      </c>
      <c r="L357" s="157">
        <f t="shared" si="142"/>
        <v>3506144.63</v>
      </c>
      <c r="M357" s="157">
        <f t="shared" si="142"/>
        <v>3506144.63</v>
      </c>
      <c r="N357" s="157">
        <f t="shared" si="142"/>
        <v>1000000</v>
      </c>
      <c r="O357" s="258" t="s">
        <v>55</v>
      </c>
      <c r="P357" s="258" t="s">
        <v>55</v>
      </c>
      <c r="Q357" s="258" t="s">
        <v>55</v>
      </c>
      <c r="R357" s="258" t="s">
        <v>55</v>
      </c>
      <c r="S357" s="258" t="s">
        <v>55</v>
      </c>
      <c r="T357" s="258" t="s">
        <v>55</v>
      </c>
      <c r="U357" s="258" t="s">
        <v>55</v>
      </c>
      <c r="V357" s="258" t="s">
        <v>55</v>
      </c>
      <c r="W357" s="258" t="s">
        <v>55</v>
      </c>
      <c r="X357" s="258" t="s">
        <v>55</v>
      </c>
      <c r="Y357" s="2"/>
    </row>
    <row r="358" spans="1:25" ht="77.25" customHeight="1">
      <c r="A358" s="254"/>
      <c r="B358" s="284"/>
      <c r="C358" s="256"/>
      <c r="D358" s="256"/>
      <c r="E358" s="257"/>
      <c r="F358" s="17" t="s">
        <v>20</v>
      </c>
      <c r="G358" s="157">
        <f>SUM(H358:N358)</f>
        <v>24260440.490000002</v>
      </c>
      <c r="H358" s="157">
        <f>H364+H361</f>
        <v>2083066.21</v>
      </c>
      <c r="I358" s="157">
        <f t="shared" ref="I358:N358" si="143">I364+I361</f>
        <v>6491230.7699999996</v>
      </c>
      <c r="J358" s="157">
        <f t="shared" si="143"/>
        <v>786143.51</v>
      </c>
      <c r="K358" s="157">
        <f t="shared" si="143"/>
        <v>6900000</v>
      </c>
      <c r="L358" s="157">
        <f t="shared" si="143"/>
        <v>3500000</v>
      </c>
      <c r="M358" s="157">
        <f t="shared" si="143"/>
        <v>3500000</v>
      </c>
      <c r="N358" s="157">
        <f t="shared" si="143"/>
        <v>1000000</v>
      </c>
      <c r="O358" s="259"/>
      <c r="P358" s="259"/>
      <c r="Q358" s="259"/>
      <c r="R358" s="259"/>
      <c r="S358" s="259"/>
      <c r="T358" s="259"/>
      <c r="U358" s="259"/>
      <c r="V358" s="259"/>
      <c r="W358" s="259"/>
      <c r="X358" s="259"/>
      <c r="Y358" s="2"/>
    </row>
    <row r="359" spans="1:25" ht="45" customHeight="1">
      <c r="A359" s="255"/>
      <c r="B359" s="285"/>
      <c r="C359" s="256"/>
      <c r="D359" s="256"/>
      <c r="E359" s="257"/>
      <c r="F359" s="17" t="s">
        <v>42</v>
      </c>
      <c r="G359" s="157">
        <f>SUM(H359:N359)</f>
        <v>41500506.160000011</v>
      </c>
      <c r="H359" s="157">
        <f>H365+H362</f>
        <v>10915731</v>
      </c>
      <c r="I359" s="157">
        <f t="shared" ref="I359:N359" si="144">I365+I362</f>
        <v>11818558.42</v>
      </c>
      <c r="J359" s="157">
        <f t="shared" si="144"/>
        <v>14942870.710000001</v>
      </c>
      <c r="K359" s="157">
        <f t="shared" si="144"/>
        <v>3811056.77</v>
      </c>
      <c r="L359" s="157">
        <f t="shared" si="144"/>
        <v>6144.63</v>
      </c>
      <c r="M359" s="157">
        <f t="shared" si="144"/>
        <v>6144.63</v>
      </c>
      <c r="N359" s="157">
        <f t="shared" si="144"/>
        <v>0</v>
      </c>
      <c r="O359" s="260"/>
      <c r="P359" s="260"/>
      <c r="Q359" s="260"/>
      <c r="R359" s="260"/>
      <c r="S359" s="260"/>
      <c r="T359" s="260"/>
      <c r="U359" s="260"/>
      <c r="V359" s="260"/>
      <c r="W359" s="260"/>
      <c r="X359" s="260"/>
      <c r="Y359" s="2"/>
    </row>
    <row r="360" spans="1:25" s="238" customFormat="1" ht="45" customHeight="1">
      <c r="A360" s="236"/>
      <c r="B360" s="283" t="s">
        <v>197</v>
      </c>
      <c r="C360" s="256">
        <v>2020</v>
      </c>
      <c r="D360" s="256">
        <v>2026</v>
      </c>
      <c r="E360" s="257" t="s">
        <v>142</v>
      </c>
      <c r="F360" s="237" t="s">
        <v>36</v>
      </c>
      <c r="G360" s="157">
        <f>G361+G362</f>
        <v>65742512.760000005</v>
      </c>
      <c r="H360" s="157">
        <f>H361+H362</f>
        <v>12998797.210000001</v>
      </c>
      <c r="I360" s="157">
        <f t="shared" ref="I360:N360" si="145">I361+I362</f>
        <v>18309789.189999998</v>
      </c>
      <c r="J360" s="157">
        <f t="shared" si="145"/>
        <v>15729014.220000001</v>
      </c>
      <c r="K360" s="157">
        <f t="shared" si="145"/>
        <v>10704912.140000001</v>
      </c>
      <c r="L360" s="157">
        <f t="shared" si="145"/>
        <v>3500000</v>
      </c>
      <c r="M360" s="157">
        <f t="shared" si="145"/>
        <v>3500000</v>
      </c>
      <c r="N360" s="157">
        <f t="shared" si="145"/>
        <v>1000000</v>
      </c>
      <c r="O360" s="258" t="s">
        <v>108</v>
      </c>
      <c r="P360" s="258" t="s">
        <v>96</v>
      </c>
      <c r="Q360" s="258">
        <v>100</v>
      </c>
      <c r="R360" s="258">
        <v>100</v>
      </c>
      <c r="S360" s="258">
        <v>100</v>
      </c>
      <c r="T360" s="258">
        <v>100</v>
      </c>
      <c r="U360" s="258">
        <v>100</v>
      </c>
      <c r="V360" s="258">
        <v>100</v>
      </c>
      <c r="W360" s="258">
        <v>100</v>
      </c>
      <c r="X360" s="266">
        <v>100</v>
      </c>
      <c r="Y360" s="2"/>
    </row>
    <row r="361" spans="1:25" s="238" customFormat="1" ht="45" customHeight="1">
      <c r="A361" s="236"/>
      <c r="B361" s="284"/>
      <c r="C361" s="256"/>
      <c r="D361" s="256"/>
      <c r="E361" s="257"/>
      <c r="F361" s="237" t="s">
        <v>20</v>
      </c>
      <c r="G361" s="157">
        <f>SUM(H361:N361)</f>
        <v>24260440.490000002</v>
      </c>
      <c r="H361" s="157">
        <v>2083066.21</v>
      </c>
      <c r="I361" s="157">
        <v>6491230.7699999996</v>
      </c>
      <c r="J361" s="157">
        <v>786143.51</v>
      </c>
      <c r="K361" s="157">
        <v>6900000</v>
      </c>
      <c r="L361" s="157">
        <v>3500000</v>
      </c>
      <c r="M361" s="157">
        <v>3500000</v>
      </c>
      <c r="N361" s="157">
        <v>1000000</v>
      </c>
      <c r="O361" s="259"/>
      <c r="P361" s="259"/>
      <c r="Q361" s="259"/>
      <c r="R361" s="259"/>
      <c r="S361" s="259"/>
      <c r="T361" s="259"/>
      <c r="U361" s="259"/>
      <c r="V361" s="259"/>
      <c r="W361" s="259"/>
      <c r="X361" s="267"/>
      <c r="Y361" s="2"/>
    </row>
    <row r="362" spans="1:25" s="238" customFormat="1" ht="41.45" customHeight="1">
      <c r="A362" s="236"/>
      <c r="B362" s="285"/>
      <c r="C362" s="256"/>
      <c r="D362" s="256"/>
      <c r="E362" s="257"/>
      <c r="F362" s="237" t="s">
        <v>42</v>
      </c>
      <c r="G362" s="157">
        <f>SUM(H362:N362)</f>
        <v>41482072.270000003</v>
      </c>
      <c r="H362" s="157">
        <v>10915731</v>
      </c>
      <c r="I362" s="157">
        <v>11818558.42</v>
      </c>
      <c r="J362" s="157">
        <v>14942870.710000001</v>
      </c>
      <c r="K362" s="157">
        <v>3804912.14</v>
      </c>
      <c r="L362" s="157">
        <v>0</v>
      </c>
      <c r="M362" s="157">
        <v>0</v>
      </c>
      <c r="N362" s="157">
        <v>0</v>
      </c>
      <c r="O362" s="260"/>
      <c r="P362" s="260"/>
      <c r="Q362" s="260"/>
      <c r="R362" s="260"/>
      <c r="S362" s="260"/>
      <c r="T362" s="260"/>
      <c r="U362" s="260"/>
      <c r="V362" s="260"/>
      <c r="W362" s="260"/>
      <c r="X362" s="268"/>
      <c r="Y362" s="2"/>
    </row>
    <row r="363" spans="1:25" ht="37.5" customHeight="1">
      <c r="A363" s="253"/>
      <c r="B363" s="283" t="s">
        <v>251</v>
      </c>
      <c r="C363" s="256">
        <v>2020</v>
      </c>
      <c r="D363" s="256">
        <v>2026</v>
      </c>
      <c r="E363" s="257" t="s">
        <v>142</v>
      </c>
      <c r="F363" s="17" t="s">
        <v>36</v>
      </c>
      <c r="G363" s="157">
        <f>G364+G365</f>
        <v>18433.89</v>
      </c>
      <c r="H363" s="157">
        <f>H364+H365</f>
        <v>0</v>
      </c>
      <c r="I363" s="157">
        <f t="shared" ref="I363:N363" si="146">I364+I365</f>
        <v>0</v>
      </c>
      <c r="J363" s="157">
        <f t="shared" si="146"/>
        <v>0</v>
      </c>
      <c r="K363" s="157">
        <f t="shared" si="146"/>
        <v>6144.63</v>
      </c>
      <c r="L363" s="157">
        <f t="shared" si="146"/>
        <v>6144.63</v>
      </c>
      <c r="M363" s="157">
        <f t="shared" si="146"/>
        <v>6144.63</v>
      </c>
      <c r="N363" s="157">
        <f t="shared" si="146"/>
        <v>0</v>
      </c>
      <c r="O363" s="258" t="s">
        <v>138</v>
      </c>
      <c r="P363" s="258" t="s">
        <v>96</v>
      </c>
      <c r="Q363" s="258">
        <v>100</v>
      </c>
      <c r="R363" s="258"/>
      <c r="S363" s="258"/>
      <c r="T363" s="258"/>
      <c r="U363" s="258">
        <v>100</v>
      </c>
      <c r="V363" s="258">
        <v>100</v>
      </c>
      <c r="W363" s="258">
        <v>100</v>
      </c>
      <c r="X363" s="266">
        <v>100</v>
      </c>
      <c r="Y363" s="2"/>
    </row>
    <row r="364" spans="1:25" ht="96" customHeight="1">
      <c r="A364" s="254"/>
      <c r="B364" s="284"/>
      <c r="C364" s="256"/>
      <c r="D364" s="256"/>
      <c r="E364" s="257"/>
      <c r="F364" s="17" t="s">
        <v>20</v>
      </c>
      <c r="G364" s="157">
        <f>SUM(H364:N364)</f>
        <v>0</v>
      </c>
      <c r="H364" s="157">
        <v>0</v>
      </c>
      <c r="I364" s="157">
        <v>0</v>
      </c>
      <c r="J364" s="157">
        <v>0</v>
      </c>
      <c r="K364" s="157">
        <v>0</v>
      </c>
      <c r="L364" s="157">
        <v>0</v>
      </c>
      <c r="M364" s="157">
        <v>0</v>
      </c>
      <c r="N364" s="157">
        <v>0</v>
      </c>
      <c r="O364" s="259"/>
      <c r="P364" s="259"/>
      <c r="Q364" s="259"/>
      <c r="R364" s="259"/>
      <c r="S364" s="259"/>
      <c r="T364" s="259"/>
      <c r="U364" s="259"/>
      <c r="V364" s="259"/>
      <c r="W364" s="259"/>
      <c r="X364" s="267"/>
      <c r="Y364" s="2"/>
    </row>
    <row r="365" spans="1:25" ht="53.25" customHeight="1">
      <c r="A365" s="255"/>
      <c r="B365" s="285"/>
      <c r="C365" s="256"/>
      <c r="D365" s="256"/>
      <c r="E365" s="257"/>
      <c r="F365" s="17" t="s">
        <v>42</v>
      </c>
      <c r="G365" s="157">
        <f>SUM(H365:N365)</f>
        <v>18433.89</v>
      </c>
      <c r="H365" s="157">
        <v>0</v>
      </c>
      <c r="I365" s="157">
        <v>0</v>
      </c>
      <c r="J365" s="157">
        <v>0</v>
      </c>
      <c r="K365" s="157">
        <v>6144.63</v>
      </c>
      <c r="L365" s="157">
        <v>6144.63</v>
      </c>
      <c r="M365" s="157">
        <v>6144.63</v>
      </c>
      <c r="N365" s="157">
        <v>0</v>
      </c>
      <c r="O365" s="260"/>
      <c r="P365" s="260"/>
      <c r="Q365" s="260"/>
      <c r="R365" s="260"/>
      <c r="S365" s="260"/>
      <c r="T365" s="260"/>
      <c r="U365" s="260"/>
      <c r="V365" s="260"/>
      <c r="W365" s="260"/>
      <c r="X365" s="268"/>
      <c r="Y365" s="2"/>
    </row>
    <row r="366" spans="1:25" s="53" customFormat="1" ht="53.25" customHeight="1">
      <c r="A366" s="55"/>
      <c r="B366" s="54" t="s">
        <v>127</v>
      </c>
      <c r="C366" s="51">
        <v>2020</v>
      </c>
      <c r="D366" s="51">
        <v>2026</v>
      </c>
      <c r="E366" s="50" t="s">
        <v>55</v>
      </c>
      <c r="F366" s="50" t="s">
        <v>55</v>
      </c>
      <c r="G366" s="173" t="s">
        <v>55</v>
      </c>
      <c r="H366" s="173" t="s">
        <v>55</v>
      </c>
      <c r="I366" s="173" t="s">
        <v>55</v>
      </c>
      <c r="J366" s="173" t="s">
        <v>55</v>
      </c>
      <c r="K366" s="173" t="s">
        <v>55</v>
      </c>
      <c r="L366" s="173" t="s">
        <v>55</v>
      </c>
      <c r="M366" s="173" t="s">
        <v>55</v>
      </c>
      <c r="N366" s="173" t="s">
        <v>55</v>
      </c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2"/>
    </row>
    <row r="367" spans="1:25" s="53" customFormat="1" ht="22.15" customHeight="1">
      <c r="A367" s="55"/>
      <c r="B367" s="283" t="s">
        <v>0</v>
      </c>
      <c r="C367" s="258">
        <v>2020</v>
      </c>
      <c r="D367" s="258">
        <v>2026</v>
      </c>
      <c r="E367" s="258" t="s">
        <v>142</v>
      </c>
      <c r="F367" s="52" t="s">
        <v>36</v>
      </c>
      <c r="G367" s="157">
        <f>G368</f>
        <v>1513572.06</v>
      </c>
      <c r="H367" s="157">
        <f>H368+H369</f>
        <v>4931753.68</v>
      </c>
      <c r="I367" s="157">
        <f t="shared" ref="I367:N367" si="147">I368+I369</f>
        <v>0</v>
      </c>
      <c r="J367" s="157">
        <f t="shared" si="147"/>
        <v>0</v>
      </c>
      <c r="K367" s="157">
        <f t="shared" si="147"/>
        <v>740000</v>
      </c>
      <c r="L367" s="157">
        <f t="shared" si="147"/>
        <v>0</v>
      </c>
      <c r="M367" s="157">
        <f t="shared" si="147"/>
        <v>0</v>
      </c>
      <c r="N367" s="157">
        <f t="shared" si="147"/>
        <v>486943</v>
      </c>
      <c r="O367" s="258" t="s">
        <v>55</v>
      </c>
      <c r="P367" s="258" t="s">
        <v>55</v>
      </c>
      <c r="Q367" s="258" t="s">
        <v>55</v>
      </c>
      <c r="R367" s="258" t="s">
        <v>55</v>
      </c>
      <c r="S367" s="258" t="s">
        <v>55</v>
      </c>
      <c r="T367" s="258" t="s">
        <v>55</v>
      </c>
      <c r="U367" s="258" t="s">
        <v>55</v>
      </c>
      <c r="V367" s="258" t="s">
        <v>55</v>
      </c>
      <c r="W367" s="258" t="s">
        <v>55</v>
      </c>
      <c r="X367" s="266" t="s">
        <v>55</v>
      </c>
      <c r="Y367" s="2"/>
    </row>
    <row r="368" spans="1:25" s="53" customFormat="1" ht="53.25" customHeight="1">
      <c r="A368" s="55"/>
      <c r="B368" s="284"/>
      <c r="C368" s="259"/>
      <c r="D368" s="259"/>
      <c r="E368" s="259"/>
      <c r="F368" s="52" t="s">
        <v>41</v>
      </c>
      <c r="G368" s="157">
        <f>SUM(H368:N368)</f>
        <v>1513572.06</v>
      </c>
      <c r="H368" s="157">
        <f>H374+H392+H377+H380+H371++H383+H386+H389</f>
        <v>286629.06</v>
      </c>
      <c r="I368" s="157">
        <f t="shared" ref="I368:N368" si="148">I374+I392+I377+I380+I371++I383+I386+I389</f>
        <v>0</v>
      </c>
      <c r="J368" s="157">
        <f t="shared" si="148"/>
        <v>0</v>
      </c>
      <c r="K368" s="157">
        <f t="shared" si="148"/>
        <v>740000</v>
      </c>
      <c r="L368" s="157">
        <f t="shared" si="148"/>
        <v>0</v>
      </c>
      <c r="M368" s="157">
        <f t="shared" si="148"/>
        <v>0</v>
      </c>
      <c r="N368" s="157">
        <f t="shared" si="148"/>
        <v>486943</v>
      </c>
      <c r="O368" s="259"/>
      <c r="P368" s="259"/>
      <c r="Q368" s="259"/>
      <c r="R368" s="259"/>
      <c r="S368" s="259"/>
      <c r="T368" s="259"/>
      <c r="U368" s="259"/>
      <c r="V368" s="259"/>
      <c r="W368" s="259"/>
      <c r="X368" s="267"/>
      <c r="Y368" s="2"/>
    </row>
    <row r="369" spans="1:25" s="53" customFormat="1" ht="39.6" customHeight="1">
      <c r="A369" s="55"/>
      <c r="B369" s="285"/>
      <c r="C369" s="260"/>
      <c r="D369" s="260"/>
      <c r="E369" s="260"/>
      <c r="F369" s="52" t="s">
        <v>42</v>
      </c>
      <c r="G369" s="157">
        <f>SUM(H369:N369)</f>
        <v>4645124.62</v>
      </c>
      <c r="H369" s="157">
        <f>H375+H393+H378+H381+H372+H384+H387+H390</f>
        <v>4645124.62</v>
      </c>
      <c r="I369" s="157">
        <f t="shared" ref="I369:N369" si="149">I375+I393+I378+I381+I372+I384+I387+I390</f>
        <v>0</v>
      </c>
      <c r="J369" s="157">
        <f t="shared" si="149"/>
        <v>0</v>
      </c>
      <c r="K369" s="157">
        <f t="shared" si="149"/>
        <v>0</v>
      </c>
      <c r="L369" s="157">
        <f t="shared" si="149"/>
        <v>0</v>
      </c>
      <c r="M369" s="157">
        <f t="shared" si="149"/>
        <v>0</v>
      </c>
      <c r="N369" s="157">
        <f t="shared" si="149"/>
        <v>0</v>
      </c>
      <c r="O369" s="260"/>
      <c r="P369" s="260"/>
      <c r="Q369" s="260"/>
      <c r="R369" s="260"/>
      <c r="S369" s="260"/>
      <c r="T369" s="260"/>
      <c r="U369" s="260"/>
      <c r="V369" s="260"/>
      <c r="W369" s="260"/>
      <c r="X369" s="268"/>
      <c r="Y369" s="2"/>
    </row>
    <row r="370" spans="1:25" s="65" customFormat="1" ht="39.6" customHeight="1">
      <c r="A370" s="64"/>
      <c r="B370" s="283" t="s">
        <v>170</v>
      </c>
      <c r="C370" s="258">
        <v>2020</v>
      </c>
      <c r="D370" s="258">
        <v>2026</v>
      </c>
      <c r="E370" s="283" t="s">
        <v>142</v>
      </c>
      <c r="F370" s="63" t="s">
        <v>36</v>
      </c>
      <c r="G370" s="157">
        <f>G371+G372</f>
        <v>516717.81</v>
      </c>
      <c r="H370" s="157">
        <f>H371+H372</f>
        <v>29774.81</v>
      </c>
      <c r="I370" s="157">
        <f t="shared" ref="I370:N370" si="150">I371+I372</f>
        <v>0</v>
      </c>
      <c r="J370" s="157">
        <f t="shared" si="150"/>
        <v>0</v>
      </c>
      <c r="K370" s="157">
        <f t="shared" si="150"/>
        <v>0</v>
      </c>
      <c r="L370" s="157">
        <f t="shared" si="150"/>
        <v>0</v>
      </c>
      <c r="M370" s="157">
        <f t="shared" si="150"/>
        <v>0</v>
      </c>
      <c r="N370" s="157">
        <f t="shared" si="150"/>
        <v>486943</v>
      </c>
      <c r="O370" s="258" t="s">
        <v>167</v>
      </c>
      <c r="P370" s="258"/>
      <c r="Q370" s="258"/>
      <c r="R370" s="258">
        <v>0</v>
      </c>
      <c r="S370" s="258">
        <v>0</v>
      </c>
      <c r="T370" s="258"/>
      <c r="U370" s="258"/>
      <c r="V370" s="258"/>
      <c r="W370" s="258"/>
      <c r="X370" s="60"/>
      <c r="Y370" s="2"/>
    </row>
    <row r="371" spans="1:25" s="65" customFormat="1" ht="39.6" customHeight="1">
      <c r="A371" s="64"/>
      <c r="B371" s="284"/>
      <c r="C371" s="259"/>
      <c r="D371" s="259"/>
      <c r="E371" s="284"/>
      <c r="F371" s="63" t="s">
        <v>41</v>
      </c>
      <c r="G371" s="157">
        <f>SUM(H371:N371)</f>
        <v>516717.81</v>
      </c>
      <c r="H371" s="157">
        <v>29774.81</v>
      </c>
      <c r="I371" s="157">
        <v>0</v>
      </c>
      <c r="J371" s="157">
        <v>0</v>
      </c>
      <c r="K371" s="157">
        <v>0</v>
      </c>
      <c r="L371" s="157">
        <v>0</v>
      </c>
      <c r="M371" s="157">
        <v>0</v>
      </c>
      <c r="N371" s="157">
        <v>486943</v>
      </c>
      <c r="O371" s="259"/>
      <c r="P371" s="259"/>
      <c r="Q371" s="259"/>
      <c r="R371" s="259"/>
      <c r="S371" s="259"/>
      <c r="T371" s="259"/>
      <c r="U371" s="259"/>
      <c r="V371" s="259"/>
      <c r="W371" s="259"/>
      <c r="X371" s="60"/>
      <c r="Y371" s="2"/>
    </row>
    <row r="372" spans="1:25" s="65" customFormat="1" ht="39.6" customHeight="1">
      <c r="A372" s="64"/>
      <c r="B372" s="285"/>
      <c r="C372" s="260"/>
      <c r="D372" s="260"/>
      <c r="E372" s="285"/>
      <c r="F372" s="63" t="s">
        <v>42</v>
      </c>
      <c r="G372" s="157">
        <f>SUM(H372:N372)</f>
        <v>0</v>
      </c>
      <c r="H372" s="157">
        <v>0</v>
      </c>
      <c r="I372" s="157">
        <v>0</v>
      </c>
      <c r="J372" s="157">
        <v>0</v>
      </c>
      <c r="K372" s="157">
        <v>0</v>
      </c>
      <c r="L372" s="157">
        <v>0</v>
      </c>
      <c r="M372" s="157">
        <v>0</v>
      </c>
      <c r="N372" s="157">
        <v>0</v>
      </c>
      <c r="O372" s="260"/>
      <c r="P372" s="260"/>
      <c r="Q372" s="260"/>
      <c r="R372" s="260"/>
      <c r="S372" s="260"/>
      <c r="T372" s="260"/>
      <c r="U372" s="260"/>
      <c r="V372" s="260"/>
      <c r="W372" s="260"/>
      <c r="X372" s="60"/>
      <c r="Y372" s="2"/>
    </row>
    <row r="373" spans="1:25" s="53" customFormat="1" ht="53.25" customHeight="1">
      <c r="A373" s="64"/>
      <c r="B373" s="253" t="s">
        <v>178</v>
      </c>
      <c r="C373" s="258">
        <v>2020</v>
      </c>
      <c r="D373" s="258">
        <v>2026</v>
      </c>
      <c r="E373" s="283" t="s">
        <v>142</v>
      </c>
      <c r="F373" s="63" t="s">
        <v>36</v>
      </c>
      <c r="G373" s="157">
        <f>G374+G375</f>
        <v>4889604.87</v>
      </c>
      <c r="H373" s="157">
        <f>H374+H375</f>
        <v>4889604.87</v>
      </c>
      <c r="I373" s="157">
        <f t="shared" ref="I373:N373" si="151">I374+I375</f>
        <v>0</v>
      </c>
      <c r="J373" s="157">
        <f t="shared" si="151"/>
        <v>0</v>
      </c>
      <c r="K373" s="157">
        <f t="shared" si="151"/>
        <v>0</v>
      </c>
      <c r="L373" s="157">
        <f t="shared" si="151"/>
        <v>0</v>
      </c>
      <c r="M373" s="157">
        <f t="shared" si="151"/>
        <v>0</v>
      </c>
      <c r="N373" s="157">
        <f t="shared" si="151"/>
        <v>0</v>
      </c>
      <c r="O373" s="258" t="s">
        <v>164</v>
      </c>
      <c r="P373" s="258" t="s">
        <v>144</v>
      </c>
      <c r="Q373" s="258">
        <f>SUM(R373:X375)</f>
        <v>3.49</v>
      </c>
      <c r="R373" s="258">
        <v>3.49</v>
      </c>
      <c r="S373" s="258"/>
      <c r="T373" s="258"/>
      <c r="U373" s="258"/>
      <c r="V373" s="258"/>
      <c r="W373" s="258"/>
      <c r="X373" s="266"/>
      <c r="Y373" s="2"/>
    </row>
    <row r="374" spans="1:25" s="53" customFormat="1" ht="53.25" customHeight="1">
      <c r="A374" s="64"/>
      <c r="B374" s="254"/>
      <c r="C374" s="259"/>
      <c r="D374" s="259"/>
      <c r="E374" s="284"/>
      <c r="F374" s="63" t="s">
        <v>41</v>
      </c>
      <c r="G374" s="157">
        <f>SUM(H374:N374)</f>
        <v>244480.25</v>
      </c>
      <c r="H374" s="157">
        <v>244480.25</v>
      </c>
      <c r="I374" s="157">
        <v>0</v>
      </c>
      <c r="J374" s="157">
        <v>0</v>
      </c>
      <c r="K374" s="157">
        <v>0</v>
      </c>
      <c r="L374" s="157">
        <v>0</v>
      </c>
      <c r="M374" s="157">
        <v>0</v>
      </c>
      <c r="N374" s="157">
        <v>0</v>
      </c>
      <c r="O374" s="259"/>
      <c r="P374" s="259"/>
      <c r="Q374" s="259"/>
      <c r="R374" s="259"/>
      <c r="S374" s="259"/>
      <c r="T374" s="259"/>
      <c r="U374" s="259"/>
      <c r="V374" s="259"/>
      <c r="W374" s="259"/>
      <c r="X374" s="267"/>
      <c r="Y374" s="2"/>
    </row>
    <row r="375" spans="1:25" s="53" customFormat="1" ht="53.25" customHeight="1">
      <c r="A375" s="64"/>
      <c r="B375" s="255"/>
      <c r="C375" s="260"/>
      <c r="D375" s="260"/>
      <c r="E375" s="285"/>
      <c r="F375" s="63" t="s">
        <v>42</v>
      </c>
      <c r="G375" s="157">
        <f>SUM(H375:N375)</f>
        <v>4645124.62</v>
      </c>
      <c r="H375" s="157">
        <v>4645124.62</v>
      </c>
      <c r="I375" s="157">
        <v>0</v>
      </c>
      <c r="J375" s="157">
        <v>0</v>
      </c>
      <c r="K375" s="157">
        <v>0</v>
      </c>
      <c r="L375" s="157">
        <v>0</v>
      </c>
      <c r="M375" s="157">
        <v>0</v>
      </c>
      <c r="N375" s="157">
        <v>0</v>
      </c>
      <c r="O375" s="260"/>
      <c r="P375" s="260"/>
      <c r="Q375" s="260"/>
      <c r="R375" s="260"/>
      <c r="S375" s="260"/>
      <c r="T375" s="260"/>
      <c r="U375" s="260"/>
      <c r="V375" s="260"/>
      <c r="W375" s="260"/>
      <c r="X375" s="268"/>
      <c r="Y375" s="2"/>
    </row>
    <row r="376" spans="1:25" s="59" customFormat="1" ht="53.25" customHeight="1">
      <c r="A376" s="57"/>
      <c r="B376" s="253" t="s">
        <v>179</v>
      </c>
      <c r="C376" s="256">
        <v>2020</v>
      </c>
      <c r="D376" s="258">
        <v>2026</v>
      </c>
      <c r="E376" s="257" t="s">
        <v>142</v>
      </c>
      <c r="F376" s="58" t="s">
        <v>36</v>
      </c>
      <c r="G376" s="157">
        <f>G377+G378</f>
        <v>12374</v>
      </c>
      <c r="H376" s="157">
        <f>H377+H378</f>
        <v>12374</v>
      </c>
      <c r="I376" s="157">
        <f t="shared" ref="I376:N376" si="152">I377+I378</f>
        <v>0</v>
      </c>
      <c r="J376" s="157">
        <f t="shared" si="152"/>
        <v>0</v>
      </c>
      <c r="K376" s="157">
        <f t="shared" si="152"/>
        <v>0</v>
      </c>
      <c r="L376" s="157">
        <f t="shared" si="152"/>
        <v>0</v>
      </c>
      <c r="M376" s="157">
        <f t="shared" si="152"/>
        <v>0</v>
      </c>
      <c r="N376" s="157">
        <f t="shared" si="152"/>
        <v>0</v>
      </c>
      <c r="O376" s="256" t="s">
        <v>165</v>
      </c>
      <c r="P376" s="258" t="s">
        <v>102</v>
      </c>
      <c r="Q376" s="258">
        <v>1</v>
      </c>
      <c r="R376" s="258">
        <v>1</v>
      </c>
      <c r="S376" s="258"/>
      <c r="T376" s="258"/>
      <c r="U376" s="258"/>
      <c r="V376" s="258"/>
      <c r="W376" s="258"/>
      <c r="X376" s="258"/>
      <c r="Y376" s="2"/>
    </row>
    <row r="377" spans="1:25" s="59" customFormat="1" ht="53.25" customHeight="1">
      <c r="A377" s="57"/>
      <c r="B377" s="254"/>
      <c r="C377" s="256"/>
      <c r="D377" s="259"/>
      <c r="E377" s="257"/>
      <c r="F377" s="58" t="s">
        <v>41</v>
      </c>
      <c r="G377" s="157">
        <f>SUM(H377:N377)</f>
        <v>12374</v>
      </c>
      <c r="H377" s="157">
        <v>12374</v>
      </c>
      <c r="I377" s="157">
        <v>0</v>
      </c>
      <c r="J377" s="157">
        <v>0</v>
      </c>
      <c r="K377" s="157">
        <v>0</v>
      </c>
      <c r="L377" s="157">
        <v>0</v>
      </c>
      <c r="M377" s="157">
        <v>0</v>
      </c>
      <c r="N377" s="157">
        <v>0</v>
      </c>
      <c r="O377" s="256"/>
      <c r="P377" s="259"/>
      <c r="Q377" s="259"/>
      <c r="R377" s="259"/>
      <c r="S377" s="259"/>
      <c r="T377" s="259"/>
      <c r="U377" s="259"/>
      <c r="V377" s="259"/>
      <c r="W377" s="259"/>
      <c r="X377" s="259"/>
      <c r="Y377" s="2"/>
    </row>
    <row r="378" spans="1:25" s="59" customFormat="1" ht="53.25" customHeight="1">
      <c r="A378" s="57"/>
      <c r="B378" s="255"/>
      <c r="C378" s="256"/>
      <c r="D378" s="260"/>
      <c r="E378" s="257"/>
      <c r="F378" s="58" t="s">
        <v>42</v>
      </c>
      <c r="G378" s="157">
        <f>SUM(H378:N378)</f>
        <v>0</v>
      </c>
      <c r="H378" s="157">
        <v>0</v>
      </c>
      <c r="I378" s="157">
        <v>0</v>
      </c>
      <c r="J378" s="157">
        <v>0</v>
      </c>
      <c r="K378" s="157">
        <v>0</v>
      </c>
      <c r="L378" s="157">
        <v>0</v>
      </c>
      <c r="M378" s="157">
        <v>0</v>
      </c>
      <c r="N378" s="157">
        <v>0</v>
      </c>
      <c r="O378" s="256"/>
      <c r="P378" s="260"/>
      <c r="Q378" s="260"/>
      <c r="R378" s="260"/>
      <c r="S378" s="260"/>
      <c r="T378" s="260"/>
      <c r="U378" s="260"/>
      <c r="V378" s="260"/>
      <c r="W378" s="260"/>
      <c r="X378" s="260"/>
      <c r="Y378" s="2"/>
    </row>
    <row r="379" spans="1:25" s="59" customFormat="1" ht="53.25" customHeight="1">
      <c r="A379" s="57"/>
      <c r="B379" s="253" t="s">
        <v>180</v>
      </c>
      <c r="C379" s="256">
        <v>2020</v>
      </c>
      <c r="D379" s="258">
        <v>2026</v>
      </c>
      <c r="E379" s="257" t="s">
        <v>142</v>
      </c>
      <c r="F379" s="58" t="s">
        <v>36</v>
      </c>
      <c r="G379" s="157">
        <f>G380+G381</f>
        <v>0</v>
      </c>
      <c r="H379" s="157">
        <f>H380+H381</f>
        <v>0</v>
      </c>
      <c r="I379" s="157">
        <f t="shared" ref="I379:N379" si="153">I380+I381</f>
        <v>0</v>
      </c>
      <c r="J379" s="157">
        <f t="shared" si="153"/>
        <v>0</v>
      </c>
      <c r="K379" s="157">
        <f t="shared" si="153"/>
        <v>0</v>
      </c>
      <c r="L379" s="157">
        <f t="shared" si="153"/>
        <v>0</v>
      </c>
      <c r="M379" s="157">
        <f t="shared" si="153"/>
        <v>0</v>
      </c>
      <c r="N379" s="157">
        <f t="shared" si="153"/>
        <v>0</v>
      </c>
      <c r="O379" s="256" t="s">
        <v>166</v>
      </c>
      <c r="P379" s="258" t="s">
        <v>102</v>
      </c>
      <c r="Q379" s="258"/>
      <c r="R379" s="258"/>
      <c r="S379" s="258"/>
      <c r="T379" s="258"/>
      <c r="U379" s="258"/>
      <c r="V379" s="258"/>
      <c r="W379" s="258"/>
      <c r="X379" s="258"/>
      <c r="Y379" s="2"/>
    </row>
    <row r="380" spans="1:25" s="59" customFormat="1" ht="53.25" customHeight="1">
      <c r="A380" s="57"/>
      <c r="B380" s="254"/>
      <c r="C380" s="256"/>
      <c r="D380" s="259"/>
      <c r="E380" s="257"/>
      <c r="F380" s="58" t="s">
        <v>41</v>
      </c>
      <c r="G380" s="157">
        <f>SUM(H380:N380)</f>
        <v>0</v>
      </c>
      <c r="H380" s="157">
        <v>0</v>
      </c>
      <c r="I380" s="157">
        <v>0</v>
      </c>
      <c r="J380" s="157">
        <v>0</v>
      </c>
      <c r="K380" s="157">
        <v>0</v>
      </c>
      <c r="L380" s="157">
        <v>0</v>
      </c>
      <c r="M380" s="157">
        <v>0</v>
      </c>
      <c r="N380" s="157">
        <v>0</v>
      </c>
      <c r="O380" s="256"/>
      <c r="P380" s="259"/>
      <c r="Q380" s="259"/>
      <c r="R380" s="259"/>
      <c r="S380" s="259"/>
      <c r="T380" s="259"/>
      <c r="U380" s="259"/>
      <c r="V380" s="259"/>
      <c r="W380" s="259"/>
      <c r="X380" s="259"/>
      <c r="Y380" s="2"/>
    </row>
    <row r="381" spans="1:25" s="59" customFormat="1" ht="53.25" customHeight="1">
      <c r="A381" s="57"/>
      <c r="B381" s="255"/>
      <c r="C381" s="256"/>
      <c r="D381" s="260"/>
      <c r="E381" s="257"/>
      <c r="F381" s="58" t="s">
        <v>42</v>
      </c>
      <c r="G381" s="157">
        <f>SUM(H381:N381)</f>
        <v>0</v>
      </c>
      <c r="H381" s="157">
        <v>0</v>
      </c>
      <c r="I381" s="157">
        <v>0</v>
      </c>
      <c r="J381" s="157">
        <v>0</v>
      </c>
      <c r="K381" s="157">
        <v>0</v>
      </c>
      <c r="L381" s="157">
        <v>0</v>
      </c>
      <c r="M381" s="157">
        <v>0</v>
      </c>
      <c r="N381" s="157">
        <v>0</v>
      </c>
      <c r="O381" s="256"/>
      <c r="P381" s="260"/>
      <c r="Q381" s="260"/>
      <c r="R381" s="260"/>
      <c r="S381" s="260"/>
      <c r="T381" s="260"/>
      <c r="U381" s="260"/>
      <c r="V381" s="260"/>
      <c r="W381" s="260"/>
      <c r="X381" s="260"/>
      <c r="Y381" s="2"/>
    </row>
    <row r="382" spans="1:25" s="249" customFormat="1" ht="53.25" customHeight="1">
      <c r="A382" s="243"/>
      <c r="B382" s="253" t="s">
        <v>171</v>
      </c>
      <c r="C382" s="256">
        <v>2020</v>
      </c>
      <c r="D382" s="256">
        <v>2026</v>
      </c>
      <c r="E382" s="257" t="s">
        <v>142</v>
      </c>
      <c r="F382" s="239" t="s">
        <v>36</v>
      </c>
      <c r="G382" s="157">
        <f>G383+G384</f>
        <v>0</v>
      </c>
      <c r="H382" s="157">
        <f>H383+H384</f>
        <v>0</v>
      </c>
      <c r="I382" s="157">
        <f t="shared" ref="I382:N382" si="154">I383+I384</f>
        <v>0</v>
      </c>
      <c r="J382" s="157">
        <f t="shared" si="154"/>
        <v>0</v>
      </c>
      <c r="K382" s="157">
        <f t="shared" si="154"/>
        <v>0</v>
      </c>
      <c r="L382" s="157">
        <f t="shared" si="154"/>
        <v>0</v>
      </c>
      <c r="M382" s="157">
        <f t="shared" si="154"/>
        <v>0</v>
      </c>
      <c r="N382" s="157">
        <f t="shared" si="154"/>
        <v>0</v>
      </c>
      <c r="O382" s="258" t="s">
        <v>167</v>
      </c>
      <c r="P382" s="258" t="s">
        <v>102</v>
      </c>
      <c r="Q382" s="258"/>
      <c r="R382" s="258"/>
      <c r="S382" s="258"/>
      <c r="T382" s="258"/>
      <c r="U382" s="258"/>
      <c r="V382" s="258"/>
      <c r="W382" s="258"/>
      <c r="X382" s="266"/>
      <c r="Y382" s="2"/>
    </row>
    <row r="383" spans="1:25" s="249" customFormat="1" ht="53.25" customHeight="1">
      <c r="A383" s="243"/>
      <c r="B383" s="254"/>
      <c r="C383" s="256"/>
      <c r="D383" s="256"/>
      <c r="E383" s="257"/>
      <c r="F383" s="239" t="s">
        <v>41</v>
      </c>
      <c r="G383" s="157">
        <f>SUM(H383:N383)</f>
        <v>0</v>
      </c>
      <c r="H383" s="157">
        <v>0</v>
      </c>
      <c r="I383" s="157">
        <v>0</v>
      </c>
      <c r="J383" s="157">
        <v>0</v>
      </c>
      <c r="K383" s="157">
        <v>0</v>
      </c>
      <c r="L383" s="157">
        <v>0</v>
      </c>
      <c r="M383" s="157">
        <v>0</v>
      </c>
      <c r="N383" s="157">
        <v>0</v>
      </c>
      <c r="O383" s="259"/>
      <c r="P383" s="259"/>
      <c r="Q383" s="259"/>
      <c r="R383" s="259"/>
      <c r="S383" s="259"/>
      <c r="T383" s="259"/>
      <c r="U383" s="259"/>
      <c r="V383" s="259"/>
      <c r="W383" s="259"/>
      <c r="X383" s="267"/>
      <c r="Y383" s="2"/>
    </row>
    <row r="384" spans="1:25" s="249" customFormat="1" ht="53.25" customHeight="1">
      <c r="A384" s="243"/>
      <c r="B384" s="255"/>
      <c r="C384" s="256"/>
      <c r="D384" s="256"/>
      <c r="E384" s="257"/>
      <c r="F384" s="239" t="s">
        <v>42</v>
      </c>
      <c r="G384" s="157">
        <f>SUM(H384:N384)</f>
        <v>0</v>
      </c>
      <c r="H384" s="157">
        <v>0</v>
      </c>
      <c r="I384" s="157">
        <v>0</v>
      </c>
      <c r="J384" s="157">
        <v>0</v>
      </c>
      <c r="K384" s="157">
        <v>0</v>
      </c>
      <c r="L384" s="157">
        <v>0</v>
      </c>
      <c r="M384" s="157">
        <v>0</v>
      </c>
      <c r="N384" s="157">
        <v>0</v>
      </c>
      <c r="O384" s="260"/>
      <c r="P384" s="260"/>
      <c r="Q384" s="260"/>
      <c r="R384" s="260"/>
      <c r="S384" s="260"/>
      <c r="T384" s="260"/>
      <c r="U384" s="260"/>
      <c r="V384" s="260"/>
      <c r="W384" s="260"/>
      <c r="X384" s="268"/>
      <c r="Y384" s="2"/>
    </row>
    <row r="385" spans="1:25" s="249" customFormat="1" ht="53.25" customHeight="1">
      <c r="A385" s="243"/>
      <c r="B385" s="253" t="s">
        <v>259</v>
      </c>
      <c r="C385" s="256">
        <v>2023</v>
      </c>
      <c r="D385" s="256">
        <v>2026</v>
      </c>
      <c r="E385" s="257" t="s">
        <v>142</v>
      </c>
      <c r="F385" s="239" t="s">
        <v>36</v>
      </c>
      <c r="G385" s="157">
        <f>G386+G387</f>
        <v>300000</v>
      </c>
      <c r="H385" s="157">
        <f>H386+H387</f>
        <v>0</v>
      </c>
      <c r="I385" s="157">
        <f t="shared" ref="I385:N385" si="155">I386+I387</f>
        <v>0</v>
      </c>
      <c r="J385" s="157">
        <f t="shared" si="155"/>
        <v>0</v>
      </c>
      <c r="K385" s="157">
        <f t="shared" si="155"/>
        <v>300000</v>
      </c>
      <c r="L385" s="157">
        <f t="shared" si="155"/>
        <v>0</v>
      </c>
      <c r="M385" s="157">
        <f t="shared" si="155"/>
        <v>0</v>
      </c>
      <c r="N385" s="157">
        <f t="shared" si="155"/>
        <v>0</v>
      </c>
      <c r="O385" s="258" t="s">
        <v>138</v>
      </c>
      <c r="P385" s="258" t="s">
        <v>96</v>
      </c>
      <c r="Q385" s="258"/>
      <c r="R385" s="258"/>
      <c r="S385" s="258"/>
      <c r="T385" s="258"/>
      <c r="U385" s="258">
        <v>100</v>
      </c>
      <c r="V385" s="258"/>
      <c r="W385" s="258"/>
      <c r="X385" s="266"/>
      <c r="Y385" s="2"/>
    </row>
    <row r="386" spans="1:25" s="249" customFormat="1" ht="53.25" customHeight="1">
      <c r="A386" s="243"/>
      <c r="B386" s="254"/>
      <c r="C386" s="256"/>
      <c r="D386" s="256"/>
      <c r="E386" s="257"/>
      <c r="F386" s="239" t="s">
        <v>41</v>
      </c>
      <c r="G386" s="157">
        <f>SUM(H386:N386)</f>
        <v>300000</v>
      </c>
      <c r="H386" s="157">
        <v>0</v>
      </c>
      <c r="I386" s="157">
        <v>0</v>
      </c>
      <c r="J386" s="157">
        <v>0</v>
      </c>
      <c r="K386" s="157">
        <v>300000</v>
      </c>
      <c r="L386" s="157">
        <v>0</v>
      </c>
      <c r="M386" s="157">
        <v>0</v>
      </c>
      <c r="N386" s="157">
        <v>0</v>
      </c>
      <c r="O386" s="259"/>
      <c r="P386" s="259"/>
      <c r="Q386" s="259"/>
      <c r="R386" s="259"/>
      <c r="S386" s="259"/>
      <c r="T386" s="259"/>
      <c r="U386" s="259"/>
      <c r="V386" s="259"/>
      <c r="W386" s="259"/>
      <c r="X386" s="267"/>
      <c r="Y386" s="2"/>
    </row>
    <row r="387" spans="1:25" s="249" customFormat="1" ht="53.25" customHeight="1">
      <c r="A387" s="243"/>
      <c r="B387" s="255"/>
      <c r="C387" s="256"/>
      <c r="D387" s="256"/>
      <c r="E387" s="257"/>
      <c r="F387" s="239" t="s">
        <v>42</v>
      </c>
      <c r="G387" s="157">
        <f>SUM(H387:N387)</f>
        <v>0</v>
      </c>
      <c r="H387" s="157">
        <v>0</v>
      </c>
      <c r="I387" s="157">
        <v>0</v>
      </c>
      <c r="J387" s="157">
        <v>0</v>
      </c>
      <c r="K387" s="157">
        <v>0</v>
      </c>
      <c r="L387" s="157">
        <v>0</v>
      </c>
      <c r="M387" s="157">
        <v>0</v>
      </c>
      <c r="N387" s="157">
        <v>0</v>
      </c>
      <c r="O387" s="260"/>
      <c r="P387" s="260"/>
      <c r="Q387" s="260"/>
      <c r="R387" s="260"/>
      <c r="S387" s="260"/>
      <c r="T387" s="260"/>
      <c r="U387" s="260"/>
      <c r="V387" s="260"/>
      <c r="W387" s="260"/>
      <c r="X387" s="268"/>
      <c r="Y387" s="2"/>
    </row>
    <row r="388" spans="1:25" s="249" customFormat="1" ht="53.25" customHeight="1">
      <c r="A388" s="243"/>
      <c r="B388" s="253" t="s">
        <v>260</v>
      </c>
      <c r="C388" s="256">
        <v>2023</v>
      </c>
      <c r="D388" s="256">
        <v>2026</v>
      </c>
      <c r="E388" s="257" t="s">
        <v>142</v>
      </c>
      <c r="F388" s="239" t="s">
        <v>36</v>
      </c>
      <c r="G388" s="157">
        <f>G389+G390</f>
        <v>300000</v>
      </c>
      <c r="H388" s="157">
        <f>H389+H390</f>
        <v>0</v>
      </c>
      <c r="I388" s="157">
        <f t="shared" ref="I388:N388" si="156">I389+I390</f>
        <v>0</v>
      </c>
      <c r="J388" s="157">
        <f t="shared" si="156"/>
        <v>0</v>
      </c>
      <c r="K388" s="157">
        <f t="shared" si="156"/>
        <v>300000</v>
      </c>
      <c r="L388" s="157">
        <f t="shared" si="156"/>
        <v>0</v>
      </c>
      <c r="M388" s="157">
        <f t="shared" si="156"/>
        <v>0</v>
      </c>
      <c r="N388" s="157">
        <f t="shared" si="156"/>
        <v>0</v>
      </c>
      <c r="O388" s="258" t="s">
        <v>138</v>
      </c>
      <c r="P388" s="258" t="s">
        <v>96</v>
      </c>
      <c r="Q388" s="258"/>
      <c r="R388" s="258"/>
      <c r="S388" s="258"/>
      <c r="T388" s="258"/>
      <c r="U388" s="258">
        <v>100</v>
      </c>
      <c r="V388" s="258"/>
      <c r="W388" s="258"/>
      <c r="X388" s="266"/>
      <c r="Y388" s="2"/>
    </row>
    <row r="389" spans="1:25" s="249" customFormat="1" ht="53.25" customHeight="1">
      <c r="A389" s="243"/>
      <c r="B389" s="254"/>
      <c r="C389" s="256"/>
      <c r="D389" s="256"/>
      <c r="E389" s="257"/>
      <c r="F389" s="239" t="s">
        <v>41</v>
      </c>
      <c r="G389" s="157">
        <f>SUM(H389:N389)</f>
        <v>300000</v>
      </c>
      <c r="H389" s="157">
        <v>0</v>
      </c>
      <c r="I389" s="157">
        <v>0</v>
      </c>
      <c r="J389" s="157">
        <v>0</v>
      </c>
      <c r="K389" s="157">
        <v>300000</v>
      </c>
      <c r="L389" s="157">
        <v>0</v>
      </c>
      <c r="M389" s="157">
        <v>0</v>
      </c>
      <c r="N389" s="157">
        <v>0</v>
      </c>
      <c r="O389" s="259"/>
      <c r="P389" s="259"/>
      <c r="Q389" s="259"/>
      <c r="R389" s="259"/>
      <c r="S389" s="259"/>
      <c r="T389" s="259"/>
      <c r="U389" s="259"/>
      <c r="V389" s="259"/>
      <c r="W389" s="259"/>
      <c r="X389" s="267"/>
      <c r="Y389" s="2"/>
    </row>
    <row r="390" spans="1:25" s="249" customFormat="1" ht="53.25" customHeight="1">
      <c r="A390" s="243"/>
      <c r="B390" s="255"/>
      <c r="C390" s="256"/>
      <c r="D390" s="256"/>
      <c r="E390" s="257"/>
      <c r="F390" s="239" t="s">
        <v>42</v>
      </c>
      <c r="G390" s="157">
        <f>SUM(H390:N390)</f>
        <v>0</v>
      </c>
      <c r="H390" s="157">
        <v>0</v>
      </c>
      <c r="I390" s="157">
        <v>0</v>
      </c>
      <c r="J390" s="157">
        <v>0</v>
      </c>
      <c r="K390" s="157">
        <v>0</v>
      </c>
      <c r="L390" s="157">
        <v>0</v>
      </c>
      <c r="M390" s="157">
        <v>0</v>
      </c>
      <c r="N390" s="157">
        <v>0</v>
      </c>
      <c r="O390" s="260"/>
      <c r="P390" s="260"/>
      <c r="Q390" s="260"/>
      <c r="R390" s="260"/>
      <c r="S390" s="260"/>
      <c r="T390" s="260"/>
      <c r="U390" s="260"/>
      <c r="V390" s="260"/>
      <c r="W390" s="260"/>
      <c r="X390" s="268"/>
      <c r="Y390" s="2"/>
    </row>
    <row r="391" spans="1:25" s="53" customFormat="1" ht="53.25" customHeight="1">
      <c r="A391" s="55"/>
      <c r="B391" s="253" t="s">
        <v>261</v>
      </c>
      <c r="C391" s="256">
        <v>2023</v>
      </c>
      <c r="D391" s="256">
        <v>2026</v>
      </c>
      <c r="E391" s="257" t="s">
        <v>142</v>
      </c>
      <c r="F391" s="52" t="s">
        <v>36</v>
      </c>
      <c r="G391" s="157">
        <f>G392+G393</f>
        <v>140000</v>
      </c>
      <c r="H391" s="157">
        <f>H392+H393</f>
        <v>0</v>
      </c>
      <c r="I391" s="157">
        <f t="shared" ref="I391:N391" si="157">I392+I393</f>
        <v>0</v>
      </c>
      <c r="J391" s="157">
        <f t="shared" si="157"/>
        <v>0</v>
      </c>
      <c r="K391" s="157">
        <f t="shared" si="157"/>
        <v>140000</v>
      </c>
      <c r="L391" s="157">
        <f t="shared" si="157"/>
        <v>0</v>
      </c>
      <c r="M391" s="157">
        <f t="shared" si="157"/>
        <v>0</v>
      </c>
      <c r="N391" s="157">
        <f t="shared" si="157"/>
        <v>0</v>
      </c>
      <c r="O391" s="258" t="s">
        <v>138</v>
      </c>
      <c r="P391" s="258" t="s">
        <v>96</v>
      </c>
      <c r="Q391" s="258"/>
      <c r="R391" s="258"/>
      <c r="S391" s="258"/>
      <c r="T391" s="258"/>
      <c r="U391" s="258">
        <v>100</v>
      </c>
      <c r="V391" s="258"/>
      <c r="W391" s="258"/>
      <c r="X391" s="266"/>
      <c r="Y391" s="2"/>
    </row>
    <row r="392" spans="1:25" s="53" customFormat="1" ht="53.25" customHeight="1">
      <c r="A392" s="55"/>
      <c r="B392" s="254"/>
      <c r="C392" s="256"/>
      <c r="D392" s="256"/>
      <c r="E392" s="257"/>
      <c r="F392" s="52" t="s">
        <v>41</v>
      </c>
      <c r="G392" s="157">
        <f>SUM(H392:N392)</f>
        <v>140000</v>
      </c>
      <c r="H392" s="157">
        <v>0</v>
      </c>
      <c r="I392" s="157">
        <v>0</v>
      </c>
      <c r="J392" s="157">
        <v>0</v>
      </c>
      <c r="K392" s="157">
        <v>140000</v>
      </c>
      <c r="L392" s="157">
        <v>0</v>
      </c>
      <c r="M392" s="157">
        <v>0</v>
      </c>
      <c r="N392" s="157">
        <v>0</v>
      </c>
      <c r="O392" s="259"/>
      <c r="P392" s="259"/>
      <c r="Q392" s="259"/>
      <c r="R392" s="259"/>
      <c r="S392" s="259"/>
      <c r="T392" s="259"/>
      <c r="U392" s="259"/>
      <c r="V392" s="259"/>
      <c r="W392" s="259"/>
      <c r="X392" s="267"/>
      <c r="Y392" s="2"/>
    </row>
    <row r="393" spans="1:25" s="53" customFormat="1" ht="53.25" customHeight="1">
      <c r="A393" s="55"/>
      <c r="B393" s="255"/>
      <c r="C393" s="256"/>
      <c r="D393" s="256"/>
      <c r="E393" s="257"/>
      <c r="F393" s="52" t="s">
        <v>42</v>
      </c>
      <c r="G393" s="157">
        <f>SUM(H393:N393)</f>
        <v>0</v>
      </c>
      <c r="H393" s="157">
        <v>0</v>
      </c>
      <c r="I393" s="157">
        <v>0</v>
      </c>
      <c r="J393" s="157">
        <v>0</v>
      </c>
      <c r="K393" s="157">
        <v>0</v>
      </c>
      <c r="L393" s="157">
        <v>0</v>
      </c>
      <c r="M393" s="157">
        <v>0</v>
      </c>
      <c r="N393" s="157">
        <v>0</v>
      </c>
      <c r="O393" s="260"/>
      <c r="P393" s="260"/>
      <c r="Q393" s="260"/>
      <c r="R393" s="260"/>
      <c r="S393" s="260"/>
      <c r="T393" s="260"/>
      <c r="U393" s="260"/>
      <c r="V393" s="260"/>
      <c r="W393" s="260"/>
      <c r="X393" s="268"/>
      <c r="Y393" s="2"/>
    </row>
    <row r="394" spans="1:25" s="53" customFormat="1" ht="42.6" customHeight="1">
      <c r="A394" s="55"/>
      <c r="B394" s="54" t="s">
        <v>159</v>
      </c>
      <c r="C394" s="50">
        <v>2020</v>
      </c>
      <c r="D394" s="50">
        <v>2026</v>
      </c>
      <c r="E394" s="50" t="s">
        <v>55</v>
      </c>
      <c r="F394" s="50" t="s">
        <v>55</v>
      </c>
      <c r="G394" s="173" t="s">
        <v>55</v>
      </c>
      <c r="H394" s="173" t="s">
        <v>55</v>
      </c>
      <c r="I394" s="173" t="s">
        <v>55</v>
      </c>
      <c r="J394" s="173" t="s">
        <v>55</v>
      </c>
      <c r="K394" s="173" t="s">
        <v>55</v>
      </c>
      <c r="L394" s="173" t="s">
        <v>55</v>
      </c>
      <c r="M394" s="173" t="s">
        <v>55</v>
      </c>
      <c r="N394" s="173" t="s">
        <v>55</v>
      </c>
      <c r="O394" s="50" t="s">
        <v>55</v>
      </c>
      <c r="P394" s="50" t="s">
        <v>55</v>
      </c>
      <c r="Q394" s="50" t="s">
        <v>55</v>
      </c>
      <c r="R394" s="50" t="s">
        <v>55</v>
      </c>
      <c r="S394" s="50" t="s">
        <v>55</v>
      </c>
      <c r="T394" s="50" t="s">
        <v>55</v>
      </c>
      <c r="U394" s="50" t="s">
        <v>55</v>
      </c>
      <c r="V394" s="50" t="s">
        <v>55</v>
      </c>
      <c r="W394" s="50" t="s">
        <v>55</v>
      </c>
      <c r="X394" s="50" t="s">
        <v>55</v>
      </c>
      <c r="Y394" s="2"/>
    </row>
    <row r="395" spans="1:25" s="53" customFormat="1" ht="22.15" customHeight="1">
      <c r="A395" s="55"/>
      <c r="B395" s="283" t="s">
        <v>157</v>
      </c>
      <c r="C395" s="258">
        <v>2020</v>
      </c>
      <c r="D395" s="258">
        <v>2026</v>
      </c>
      <c r="E395" s="258" t="s">
        <v>142</v>
      </c>
      <c r="F395" s="52" t="s">
        <v>36</v>
      </c>
      <c r="G395" s="157">
        <f>G396</f>
        <v>3164112.9</v>
      </c>
      <c r="H395" s="157">
        <f>H396+H397</f>
        <v>2207135</v>
      </c>
      <c r="I395" s="157">
        <f t="shared" ref="I395:N395" si="158">I396+I397</f>
        <v>343543.95</v>
      </c>
      <c r="J395" s="157">
        <f t="shared" si="158"/>
        <v>8184465.8600000003</v>
      </c>
      <c r="K395" s="157">
        <f t="shared" si="158"/>
        <v>620000</v>
      </c>
      <c r="L395" s="157">
        <f t="shared" si="158"/>
        <v>0</v>
      </c>
      <c r="M395" s="157">
        <f t="shared" si="158"/>
        <v>0</v>
      </c>
      <c r="N395" s="157">
        <f t="shared" si="158"/>
        <v>0</v>
      </c>
      <c r="O395" s="258" t="s">
        <v>55</v>
      </c>
      <c r="P395" s="258" t="s">
        <v>55</v>
      </c>
      <c r="Q395" s="258" t="s">
        <v>55</v>
      </c>
      <c r="R395" s="258" t="s">
        <v>55</v>
      </c>
      <c r="S395" s="258" t="s">
        <v>55</v>
      </c>
      <c r="T395" s="258" t="s">
        <v>55</v>
      </c>
      <c r="U395" s="258" t="s">
        <v>55</v>
      </c>
      <c r="V395" s="258" t="s">
        <v>55</v>
      </c>
      <c r="W395" s="258" t="s">
        <v>55</v>
      </c>
      <c r="X395" s="266" t="s">
        <v>55</v>
      </c>
      <c r="Y395" s="2"/>
    </row>
    <row r="396" spans="1:25" s="53" customFormat="1" ht="67.900000000000006" customHeight="1">
      <c r="A396" s="55"/>
      <c r="B396" s="284"/>
      <c r="C396" s="259"/>
      <c r="D396" s="259"/>
      <c r="E396" s="259"/>
      <c r="F396" s="52" t="s">
        <v>41</v>
      </c>
      <c r="G396" s="157">
        <f>SUM(H396:N396)</f>
        <v>3164112.9</v>
      </c>
      <c r="H396" s="157">
        <f>H399+H417+H402+H405+H408+H411+H414</f>
        <v>1273247</v>
      </c>
      <c r="I396" s="157">
        <f t="shared" ref="I396:N396" si="159">I399+I417+I402+I405+I408+I411+I414</f>
        <v>343543.95</v>
      </c>
      <c r="J396" s="157">
        <f t="shared" si="159"/>
        <v>927321.95</v>
      </c>
      <c r="K396" s="157">
        <f t="shared" si="159"/>
        <v>620000</v>
      </c>
      <c r="L396" s="157">
        <f t="shared" si="159"/>
        <v>0</v>
      </c>
      <c r="M396" s="157">
        <f t="shared" si="159"/>
        <v>0</v>
      </c>
      <c r="N396" s="157">
        <f t="shared" si="159"/>
        <v>0</v>
      </c>
      <c r="O396" s="259"/>
      <c r="P396" s="259"/>
      <c r="Q396" s="259"/>
      <c r="R396" s="259"/>
      <c r="S396" s="259"/>
      <c r="T396" s="259"/>
      <c r="U396" s="259"/>
      <c r="V396" s="259"/>
      <c r="W396" s="259"/>
      <c r="X396" s="267"/>
      <c r="Y396" s="2"/>
    </row>
    <row r="397" spans="1:25" s="53" customFormat="1" ht="53.25" customHeight="1">
      <c r="A397" s="55"/>
      <c r="B397" s="285"/>
      <c r="C397" s="260"/>
      <c r="D397" s="260"/>
      <c r="E397" s="260"/>
      <c r="F397" s="52" t="s">
        <v>42</v>
      </c>
      <c r="G397" s="157">
        <f>SUM(H397:N397)</f>
        <v>8191031.9100000001</v>
      </c>
      <c r="H397" s="157">
        <f>H400+H418+H403+H406+H409+H412+H415</f>
        <v>933888</v>
      </c>
      <c r="I397" s="157">
        <f t="shared" ref="I397:N397" si="160">I400+I418+I403+I406+I409+I412+I415</f>
        <v>0</v>
      </c>
      <c r="J397" s="157">
        <f t="shared" si="160"/>
        <v>7257143.9100000001</v>
      </c>
      <c r="K397" s="157">
        <f t="shared" si="160"/>
        <v>0</v>
      </c>
      <c r="L397" s="157">
        <f t="shared" si="160"/>
        <v>0</v>
      </c>
      <c r="M397" s="157">
        <f t="shared" si="160"/>
        <v>0</v>
      </c>
      <c r="N397" s="157">
        <f t="shared" si="160"/>
        <v>0</v>
      </c>
      <c r="O397" s="260"/>
      <c r="P397" s="260"/>
      <c r="Q397" s="260"/>
      <c r="R397" s="260"/>
      <c r="S397" s="260"/>
      <c r="T397" s="260"/>
      <c r="U397" s="260"/>
      <c r="V397" s="260"/>
      <c r="W397" s="260"/>
      <c r="X397" s="268"/>
      <c r="Y397" s="2"/>
    </row>
    <row r="398" spans="1:25" s="53" customFormat="1" ht="53.25" customHeight="1">
      <c r="A398" s="55"/>
      <c r="B398" s="253" t="s">
        <v>183</v>
      </c>
      <c r="C398" s="256">
        <v>2020</v>
      </c>
      <c r="D398" s="256">
        <v>2026</v>
      </c>
      <c r="E398" s="257" t="s">
        <v>142</v>
      </c>
      <c r="F398" s="52" t="s">
        <v>36</v>
      </c>
      <c r="G398" s="157">
        <f>G399+G400</f>
        <v>1000000</v>
      </c>
      <c r="H398" s="157">
        <f>H399+H400</f>
        <v>1000000</v>
      </c>
      <c r="I398" s="157">
        <f t="shared" ref="I398:N398" si="161">I399+I400</f>
        <v>0</v>
      </c>
      <c r="J398" s="157">
        <f t="shared" si="161"/>
        <v>0</v>
      </c>
      <c r="K398" s="157">
        <f t="shared" si="161"/>
        <v>0</v>
      </c>
      <c r="L398" s="157">
        <f t="shared" si="161"/>
        <v>0</v>
      </c>
      <c r="M398" s="157">
        <f t="shared" si="161"/>
        <v>0</v>
      </c>
      <c r="N398" s="157">
        <f t="shared" si="161"/>
        <v>0</v>
      </c>
      <c r="O398" s="258" t="s">
        <v>138</v>
      </c>
      <c r="P398" s="258" t="s">
        <v>96</v>
      </c>
      <c r="Q398" s="258" t="s">
        <v>55</v>
      </c>
      <c r="R398" s="258">
        <v>100</v>
      </c>
      <c r="S398" s="258">
        <v>0</v>
      </c>
      <c r="T398" s="258">
        <v>100</v>
      </c>
      <c r="U398" s="258">
        <v>100</v>
      </c>
      <c r="V398" s="258"/>
      <c r="W398" s="258"/>
      <c r="X398" s="266"/>
      <c r="Y398" s="2"/>
    </row>
    <row r="399" spans="1:25" s="53" customFormat="1" ht="53.25" customHeight="1">
      <c r="A399" s="55"/>
      <c r="B399" s="254"/>
      <c r="C399" s="256"/>
      <c r="D399" s="256"/>
      <c r="E399" s="257"/>
      <c r="F399" s="52" t="s">
        <v>41</v>
      </c>
      <c r="G399" s="157">
        <f>SUM(H399:N399)</f>
        <v>1000000</v>
      </c>
      <c r="H399" s="157">
        <v>1000000</v>
      </c>
      <c r="I399" s="157">
        <v>0</v>
      </c>
      <c r="J399" s="157">
        <v>0</v>
      </c>
      <c r="K399" s="157">
        <v>0</v>
      </c>
      <c r="L399" s="157">
        <v>0</v>
      </c>
      <c r="M399" s="157">
        <v>0</v>
      </c>
      <c r="N399" s="157">
        <v>0</v>
      </c>
      <c r="O399" s="259"/>
      <c r="P399" s="259"/>
      <c r="Q399" s="259"/>
      <c r="R399" s="259"/>
      <c r="S399" s="259"/>
      <c r="T399" s="259"/>
      <c r="U399" s="259"/>
      <c r="V399" s="259"/>
      <c r="W399" s="259"/>
      <c r="X399" s="267"/>
      <c r="Y399" s="2"/>
    </row>
    <row r="400" spans="1:25" s="53" customFormat="1" ht="53.25" customHeight="1">
      <c r="A400" s="55"/>
      <c r="B400" s="255"/>
      <c r="C400" s="256"/>
      <c r="D400" s="256"/>
      <c r="E400" s="257"/>
      <c r="F400" s="52" t="s">
        <v>42</v>
      </c>
      <c r="G400" s="157">
        <f>SUM(H400:N400)</f>
        <v>0</v>
      </c>
      <c r="H400" s="157">
        <v>0</v>
      </c>
      <c r="I400" s="157">
        <v>0</v>
      </c>
      <c r="J400" s="157">
        <v>0</v>
      </c>
      <c r="K400" s="157">
        <v>0</v>
      </c>
      <c r="L400" s="157">
        <v>0</v>
      </c>
      <c r="M400" s="157">
        <v>0</v>
      </c>
      <c r="N400" s="157">
        <v>0</v>
      </c>
      <c r="O400" s="260"/>
      <c r="P400" s="260"/>
      <c r="Q400" s="260"/>
      <c r="R400" s="260"/>
      <c r="S400" s="260"/>
      <c r="T400" s="260"/>
      <c r="U400" s="260"/>
      <c r="V400" s="260"/>
      <c r="W400" s="260"/>
      <c r="X400" s="268"/>
      <c r="Y400" s="2"/>
    </row>
    <row r="401" spans="1:25" s="65" customFormat="1" ht="53.25" customHeight="1">
      <c r="A401" s="64"/>
      <c r="B401" s="253" t="s">
        <v>189</v>
      </c>
      <c r="C401" s="256">
        <v>2020</v>
      </c>
      <c r="D401" s="256">
        <v>2026</v>
      </c>
      <c r="E401" s="257" t="s">
        <v>142</v>
      </c>
      <c r="F401" s="63" t="s">
        <v>36</v>
      </c>
      <c r="G401" s="157">
        <f>G402+G403</f>
        <v>1267638.95</v>
      </c>
      <c r="H401" s="157">
        <f>H402+H403</f>
        <v>224095</v>
      </c>
      <c r="I401" s="157">
        <f t="shared" ref="I401:N401" si="162">I402+I403</f>
        <v>343543.95</v>
      </c>
      <c r="J401" s="157">
        <f t="shared" si="162"/>
        <v>350000</v>
      </c>
      <c r="K401" s="157">
        <f t="shared" si="162"/>
        <v>350000</v>
      </c>
      <c r="L401" s="157">
        <f t="shared" si="162"/>
        <v>0</v>
      </c>
      <c r="M401" s="157">
        <f t="shared" si="162"/>
        <v>0</v>
      </c>
      <c r="N401" s="157">
        <f t="shared" si="162"/>
        <v>0</v>
      </c>
      <c r="O401" s="258" t="s">
        <v>138</v>
      </c>
      <c r="P401" s="258" t="s">
        <v>96</v>
      </c>
      <c r="Q401" s="258" t="s">
        <v>55</v>
      </c>
      <c r="R401" s="258">
        <v>100</v>
      </c>
      <c r="S401" s="258">
        <v>100</v>
      </c>
      <c r="T401" s="258">
        <v>100</v>
      </c>
      <c r="U401" s="258">
        <v>100</v>
      </c>
      <c r="V401" s="258"/>
      <c r="W401" s="258"/>
      <c r="X401" s="266"/>
      <c r="Y401" s="2"/>
    </row>
    <row r="402" spans="1:25" s="65" customFormat="1" ht="53.25" customHeight="1">
      <c r="A402" s="64"/>
      <c r="B402" s="254"/>
      <c r="C402" s="256"/>
      <c r="D402" s="256"/>
      <c r="E402" s="257"/>
      <c r="F402" s="63" t="s">
        <v>41</v>
      </c>
      <c r="G402" s="157">
        <f>SUM(H402:N402)</f>
        <v>1267638.95</v>
      </c>
      <c r="H402" s="157">
        <v>224095</v>
      </c>
      <c r="I402" s="157">
        <v>343543.95</v>
      </c>
      <c r="J402" s="157">
        <v>350000</v>
      </c>
      <c r="K402" s="157">
        <v>350000</v>
      </c>
      <c r="L402" s="157">
        <v>0</v>
      </c>
      <c r="M402" s="157">
        <v>0</v>
      </c>
      <c r="N402" s="157">
        <v>0</v>
      </c>
      <c r="O402" s="259"/>
      <c r="P402" s="259"/>
      <c r="Q402" s="259"/>
      <c r="R402" s="259"/>
      <c r="S402" s="259"/>
      <c r="T402" s="259"/>
      <c r="U402" s="259"/>
      <c r="V402" s="259"/>
      <c r="W402" s="259"/>
      <c r="X402" s="267"/>
      <c r="Y402" s="2"/>
    </row>
    <row r="403" spans="1:25" s="65" customFormat="1" ht="53.25" customHeight="1">
      <c r="A403" s="64"/>
      <c r="B403" s="255"/>
      <c r="C403" s="256"/>
      <c r="D403" s="256"/>
      <c r="E403" s="257"/>
      <c r="F403" s="63" t="s">
        <v>42</v>
      </c>
      <c r="G403" s="157">
        <f>SUM(H403:N403)</f>
        <v>0</v>
      </c>
      <c r="H403" s="157">
        <v>0</v>
      </c>
      <c r="I403" s="157">
        <v>0</v>
      </c>
      <c r="J403" s="157">
        <v>0</v>
      </c>
      <c r="K403" s="157">
        <v>0</v>
      </c>
      <c r="L403" s="157">
        <v>0</v>
      </c>
      <c r="M403" s="157">
        <v>0</v>
      </c>
      <c r="N403" s="157">
        <v>0</v>
      </c>
      <c r="O403" s="260"/>
      <c r="P403" s="260"/>
      <c r="Q403" s="260"/>
      <c r="R403" s="260"/>
      <c r="S403" s="260"/>
      <c r="T403" s="260"/>
      <c r="U403" s="260"/>
      <c r="V403" s="260"/>
      <c r="W403" s="260"/>
      <c r="X403" s="268"/>
      <c r="Y403" s="2"/>
    </row>
    <row r="404" spans="1:25" s="71" customFormat="1" ht="53.25" customHeight="1">
      <c r="A404" s="70"/>
      <c r="B404" s="253" t="s">
        <v>184</v>
      </c>
      <c r="C404" s="256">
        <v>2020</v>
      </c>
      <c r="D404" s="256">
        <v>2026</v>
      </c>
      <c r="E404" s="257" t="s">
        <v>142</v>
      </c>
      <c r="F404" s="69" t="s">
        <v>36</v>
      </c>
      <c r="G404" s="157">
        <f>G405+G406</f>
        <v>5735360.3999999994</v>
      </c>
      <c r="H404" s="157">
        <f>H405+H406</f>
        <v>983040</v>
      </c>
      <c r="I404" s="157">
        <f t="shared" ref="I404:N404" si="163">I405+I406</f>
        <v>0</v>
      </c>
      <c r="J404" s="157">
        <f t="shared" si="163"/>
        <v>4482320.3999999994</v>
      </c>
      <c r="K404" s="157">
        <f t="shared" si="163"/>
        <v>270000</v>
      </c>
      <c r="L404" s="157">
        <f t="shared" si="163"/>
        <v>0</v>
      </c>
      <c r="M404" s="157">
        <f t="shared" si="163"/>
        <v>0</v>
      </c>
      <c r="N404" s="157">
        <f t="shared" si="163"/>
        <v>0</v>
      </c>
      <c r="O404" s="256" t="s">
        <v>190</v>
      </c>
      <c r="P404" s="256" t="s">
        <v>96</v>
      </c>
      <c r="Q404" s="403">
        <v>100</v>
      </c>
      <c r="R404" s="402">
        <v>100</v>
      </c>
      <c r="S404" s="258"/>
      <c r="T404" s="258">
        <v>100</v>
      </c>
      <c r="U404" s="256">
        <v>100</v>
      </c>
      <c r="V404" s="258"/>
      <c r="W404" s="258"/>
      <c r="X404" s="266"/>
      <c r="Y404" s="2"/>
    </row>
    <row r="405" spans="1:25" s="71" customFormat="1" ht="53.25" customHeight="1">
      <c r="A405" s="70"/>
      <c r="B405" s="254"/>
      <c r="C405" s="256"/>
      <c r="D405" s="256"/>
      <c r="E405" s="257"/>
      <c r="F405" s="69" t="s">
        <v>41</v>
      </c>
      <c r="G405" s="157">
        <f>SUM(H405:N405)</f>
        <v>588091.22</v>
      </c>
      <c r="H405" s="157">
        <v>49152</v>
      </c>
      <c r="I405" s="157">
        <v>0</v>
      </c>
      <c r="J405" s="157">
        <v>268939.21999999997</v>
      </c>
      <c r="K405" s="157">
        <v>270000</v>
      </c>
      <c r="L405" s="157">
        <v>0</v>
      </c>
      <c r="M405" s="157">
        <v>0</v>
      </c>
      <c r="N405" s="157">
        <v>0</v>
      </c>
      <c r="O405" s="256"/>
      <c r="P405" s="256"/>
      <c r="Q405" s="403"/>
      <c r="R405" s="402"/>
      <c r="S405" s="259"/>
      <c r="T405" s="259"/>
      <c r="U405" s="256"/>
      <c r="V405" s="259"/>
      <c r="W405" s="259"/>
      <c r="X405" s="267"/>
      <c r="Y405" s="2"/>
    </row>
    <row r="406" spans="1:25" s="71" customFormat="1" ht="74.45" customHeight="1">
      <c r="A406" s="70"/>
      <c r="B406" s="255"/>
      <c r="C406" s="256"/>
      <c r="D406" s="256"/>
      <c r="E406" s="257"/>
      <c r="F406" s="69" t="s">
        <v>42</v>
      </c>
      <c r="G406" s="157">
        <f>SUM(H406:N406)</f>
        <v>5147269.18</v>
      </c>
      <c r="H406" s="157">
        <v>933888</v>
      </c>
      <c r="I406" s="157">
        <v>0</v>
      </c>
      <c r="J406" s="157">
        <v>4213381.18</v>
      </c>
      <c r="K406" s="157">
        <v>0</v>
      </c>
      <c r="L406" s="157">
        <v>0</v>
      </c>
      <c r="M406" s="157">
        <v>0</v>
      </c>
      <c r="N406" s="157">
        <v>0</v>
      </c>
      <c r="O406" s="75" t="s">
        <v>158</v>
      </c>
      <c r="P406" s="75" t="s">
        <v>185</v>
      </c>
      <c r="Q406" s="75">
        <v>80</v>
      </c>
      <c r="R406" s="75">
        <v>80</v>
      </c>
      <c r="S406" s="211"/>
      <c r="T406" s="211">
        <v>57</v>
      </c>
      <c r="U406" s="211"/>
      <c r="V406" s="260"/>
      <c r="W406" s="260"/>
      <c r="X406" s="268"/>
      <c r="Y406" s="2"/>
    </row>
    <row r="407" spans="1:25" s="199" customFormat="1" ht="74.45" customHeight="1">
      <c r="A407" s="195"/>
      <c r="B407" s="253" t="s">
        <v>205</v>
      </c>
      <c r="C407" s="256">
        <v>2020</v>
      </c>
      <c r="D407" s="256">
        <v>2026</v>
      </c>
      <c r="E407" s="257" t="s">
        <v>142</v>
      </c>
      <c r="F407" s="196" t="s">
        <v>36</v>
      </c>
      <c r="G407" s="157">
        <f>G408+G409</f>
        <v>0</v>
      </c>
      <c r="H407" s="157">
        <f>H408+H409</f>
        <v>0</v>
      </c>
      <c r="I407" s="157">
        <f t="shared" ref="I407:N407" si="164">I408+I409</f>
        <v>0</v>
      </c>
      <c r="J407" s="157">
        <f t="shared" si="164"/>
        <v>0</v>
      </c>
      <c r="K407" s="157">
        <f t="shared" si="164"/>
        <v>0</v>
      </c>
      <c r="L407" s="157">
        <f t="shared" si="164"/>
        <v>0</v>
      </c>
      <c r="M407" s="157">
        <f t="shared" si="164"/>
        <v>0</v>
      </c>
      <c r="N407" s="157">
        <f t="shared" si="164"/>
        <v>0</v>
      </c>
      <c r="O407" s="258" t="s">
        <v>138</v>
      </c>
      <c r="P407" s="258" t="s">
        <v>102</v>
      </c>
      <c r="Q407" s="258">
        <f>R407</f>
        <v>0</v>
      </c>
      <c r="R407" s="258"/>
      <c r="S407" s="258"/>
      <c r="T407" s="258"/>
      <c r="U407" s="258"/>
      <c r="V407" s="258"/>
      <c r="W407" s="258"/>
      <c r="X407" s="266"/>
      <c r="Y407" s="2"/>
    </row>
    <row r="408" spans="1:25" s="199" customFormat="1" ht="74.45" customHeight="1">
      <c r="A408" s="195"/>
      <c r="B408" s="254"/>
      <c r="C408" s="256"/>
      <c r="D408" s="256"/>
      <c r="E408" s="257"/>
      <c r="F408" s="196" t="s">
        <v>41</v>
      </c>
      <c r="G408" s="157">
        <f>SUM(H408:N408)</f>
        <v>0</v>
      </c>
      <c r="H408" s="157">
        <v>0</v>
      </c>
      <c r="I408" s="157">
        <v>0</v>
      </c>
      <c r="J408" s="157">
        <v>0</v>
      </c>
      <c r="K408" s="157">
        <v>0</v>
      </c>
      <c r="L408" s="157">
        <v>0</v>
      </c>
      <c r="M408" s="157">
        <v>0</v>
      </c>
      <c r="N408" s="157">
        <v>0</v>
      </c>
      <c r="O408" s="259"/>
      <c r="P408" s="259"/>
      <c r="Q408" s="259"/>
      <c r="R408" s="259"/>
      <c r="S408" s="259"/>
      <c r="T408" s="259"/>
      <c r="U408" s="259"/>
      <c r="V408" s="259"/>
      <c r="W408" s="259"/>
      <c r="X408" s="267"/>
      <c r="Y408" s="2"/>
    </row>
    <row r="409" spans="1:25" s="199" customFormat="1" ht="74.45" customHeight="1">
      <c r="A409" s="195"/>
      <c r="B409" s="255"/>
      <c r="C409" s="256"/>
      <c r="D409" s="256"/>
      <c r="E409" s="257"/>
      <c r="F409" s="196" t="s">
        <v>42</v>
      </c>
      <c r="G409" s="157">
        <f>SUM(H409:N409)</f>
        <v>0</v>
      </c>
      <c r="H409" s="157">
        <v>0</v>
      </c>
      <c r="I409" s="157">
        <v>0</v>
      </c>
      <c r="J409" s="157">
        <v>0</v>
      </c>
      <c r="K409" s="157">
        <v>0</v>
      </c>
      <c r="L409" s="157">
        <v>0</v>
      </c>
      <c r="M409" s="157">
        <v>0</v>
      </c>
      <c r="N409" s="157">
        <v>0</v>
      </c>
      <c r="O409" s="260"/>
      <c r="P409" s="260"/>
      <c r="Q409" s="260"/>
      <c r="R409" s="260"/>
      <c r="S409" s="260"/>
      <c r="T409" s="260"/>
      <c r="U409" s="260"/>
      <c r="V409" s="260"/>
      <c r="W409" s="260"/>
      <c r="X409" s="268"/>
      <c r="Y409" s="2"/>
    </row>
    <row r="410" spans="1:25" s="199" customFormat="1" ht="74.45" customHeight="1">
      <c r="A410" s="195"/>
      <c r="B410" s="253" t="s">
        <v>224</v>
      </c>
      <c r="C410" s="256">
        <v>2022</v>
      </c>
      <c r="D410" s="256">
        <v>2026</v>
      </c>
      <c r="E410" s="257" t="s">
        <v>142</v>
      </c>
      <c r="F410" s="196" t="s">
        <v>36</v>
      </c>
      <c r="G410" s="157">
        <f>G411+G412</f>
        <v>3238045.46</v>
      </c>
      <c r="H410" s="157">
        <f>H411+H412</f>
        <v>0</v>
      </c>
      <c r="I410" s="157">
        <f t="shared" ref="I410:N410" si="165">I411+I412</f>
        <v>0</v>
      </c>
      <c r="J410" s="157">
        <f t="shared" si="165"/>
        <v>3238045.46</v>
      </c>
      <c r="K410" s="157">
        <f t="shared" si="165"/>
        <v>0</v>
      </c>
      <c r="L410" s="157">
        <f t="shared" si="165"/>
        <v>0</v>
      </c>
      <c r="M410" s="157">
        <f t="shared" si="165"/>
        <v>0</v>
      </c>
      <c r="N410" s="157">
        <f t="shared" si="165"/>
        <v>0</v>
      </c>
      <c r="O410" s="258" t="s">
        <v>225</v>
      </c>
      <c r="P410" s="258" t="s">
        <v>153</v>
      </c>
      <c r="Q410" s="258">
        <v>5</v>
      </c>
      <c r="R410" s="258"/>
      <c r="S410" s="258"/>
      <c r="T410" s="258">
        <v>5</v>
      </c>
      <c r="U410" s="258"/>
      <c r="V410" s="258"/>
      <c r="W410" s="258"/>
      <c r="X410" s="266"/>
      <c r="Y410" s="2"/>
    </row>
    <row r="411" spans="1:25" s="199" customFormat="1" ht="74.45" customHeight="1">
      <c r="A411" s="195"/>
      <c r="B411" s="254"/>
      <c r="C411" s="256"/>
      <c r="D411" s="256"/>
      <c r="E411" s="257"/>
      <c r="F411" s="196" t="s">
        <v>41</v>
      </c>
      <c r="G411" s="157">
        <f>SUM(H411:N411)</f>
        <v>194282.73</v>
      </c>
      <c r="H411" s="157">
        <v>0</v>
      </c>
      <c r="I411" s="157">
        <v>0</v>
      </c>
      <c r="J411" s="157">
        <v>194282.73</v>
      </c>
      <c r="K411" s="157">
        <v>0</v>
      </c>
      <c r="L411" s="157">
        <v>0</v>
      </c>
      <c r="M411" s="157">
        <v>0</v>
      </c>
      <c r="N411" s="157">
        <v>0</v>
      </c>
      <c r="O411" s="259"/>
      <c r="P411" s="259"/>
      <c r="Q411" s="259"/>
      <c r="R411" s="259"/>
      <c r="S411" s="259"/>
      <c r="T411" s="259"/>
      <c r="U411" s="259"/>
      <c r="V411" s="259"/>
      <c r="W411" s="259"/>
      <c r="X411" s="267"/>
      <c r="Y411" s="2"/>
    </row>
    <row r="412" spans="1:25" s="199" customFormat="1" ht="74.45" customHeight="1">
      <c r="A412" s="195"/>
      <c r="B412" s="255"/>
      <c r="C412" s="256"/>
      <c r="D412" s="256"/>
      <c r="E412" s="257"/>
      <c r="F412" s="196" t="s">
        <v>42</v>
      </c>
      <c r="G412" s="157">
        <f>SUM(H412:N412)</f>
        <v>3043762.73</v>
      </c>
      <c r="H412" s="157">
        <v>0</v>
      </c>
      <c r="I412" s="157">
        <v>0</v>
      </c>
      <c r="J412" s="157">
        <v>3043762.73</v>
      </c>
      <c r="K412" s="157">
        <v>0</v>
      </c>
      <c r="L412" s="157">
        <v>0</v>
      </c>
      <c r="M412" s="157">
        <v>0</v>
      </c>
      <c r="N412" s="157">
        <v>0</v>
      </c>
      <c r="O412" s="260"/>
      <c r="P412" s="260"/>
      <c r="Q412" s="260"/>
      <c r="R412" s="260"/>
      <c r="S412" s="260"/>
      <c r="T412" s="260"/>
      <c r="U412" s="260"/>
      <c r="V412" s="260"/>
      <c r="W412" s="260"/>
      <c r="X412" s="268"/>
      <c r="Y412" s="2"/>
    </row>
    <row r="413" spans="1:25" s="199" customFormat="1" ht="74.45" customHeight="1">
      <c r="A413" s="195"/>
      <c r="B413" s="253" t="s">
        <v>226</v>
      </c>
      <c r="C413" s="256">
        <v>2022</v>
      </c>
      <c r="D413" s="256">
        <v>2026</v>
      </c>
      <c r="E413" s="257" t="s">
        <v>142</v>
      </c>
      <c r="F413" s="196" t="s">
        <v>36</v>
      </c>
      <c r="G413" s="157">
        <f>G414+G415</f>
        <v>0</v>
      </c>
      <c r="H413" s="157">
        <f>H414+H415</f>
        <v>0</v>
      </c>
      <c r="I413" s="157">
        <f t="shared" ref="I413:N413" si="166">I414+I415</f>
        <v>0</v>
      </c>
      <c r="J413" s="157">
        <f t="shared" si="166"/>
        <v>0</v>
      </c>
      <c r="K413" s="157">
        <f t="shared" si="166"/>
        <v>0</v>
      </c>
      <c r="L413" s="157">
        <f t="shared" si="166"/>
        <v>0</v>
      </c>
      <c r="M413" s="157">
        <f t="shared" si="166"/>
        <v>0</v>
      </c>
      <c r="N413" s="157">
        <f t="shared" si="166"/>
        <v>0</v>
      </c>
      <c r="O413" s="258" t="s">
        <v>158</v>
      </c>
      <c r="P413" s="258" t="s">
        <v>102</v>
      </c>
      <c r="Q413" s="258">
        <v>0</v>
      </c>
      <c r="R413" s="258"/>
      <c r="S413" s="258"/>
      <c r="T413" s="258">
        <v>0</v>
      </c>
      <c r="U413" s="258"/>
      <c r="V413" s="258"/>
      <c r="W413" s="258"/>
      <c r="X413" s="266"/>
      <c r="Y413" s="2"/>
    </row>
    <row r="414" spans="1:25" s="199" customFormat="1" ht="74.45" customHeight="1">
      <c r="A414" s="195"/>
      <c r="B414" s="254"/>
      <c r="C414" s="256"/>
      <c r="D414" s="256"/>
      <c r="E414" s="257"/>
      <c r="F414" s="196" t="s">
        <v>41</v>
      </c>
      <c r="G414" s="157">
        <f>SUM(H414:N414)</f>
        <v>0</v>
      </c>
      <c r="H414" s="157">
        <v>0</v>
      </c>
      <c r="I414" s="157">
        <v>0</v>
      </c>
      <c r="J414" s="157">
        <v>0</v>
      </c>
      <c r="K414" s="157">
        <v>0</v>
      </c>
      <c r="L414" s="157">
        <v>0</v>
      </c>
      <c r="M414" s="157">
        <v>0</v>
      </c>
      <c r="N414" s="157">
        <v>0</v>
      </c>
      <c r="O414" s="259"/>
      <c r="P414" s="259"/>
      <c r="Q414" s="259"/>
      <c r="R414" s="259"/>
      <c r="S414" s="259"/>
      <c r="T414" s="259"/>
      <c r="U414" s="259"/>
      <c r="V414" s="259"/>
      <c r="W414" s="259"/>
      <c r="X414" s="267"/>
      <c r="Y414" s="2"/>
    </row>
    <row r="415" spans="1:25" s="199" customFormat="1" ht="74.45" customHeight="1">
      <c r="A415" s="195"/>
      <c r="B415" s="255"/>
      <c r="C415" s="256"/>
      <c r="D415" s="256"/>
      <c r="E415" s="257"/>
      <c r="F415" s="196" t="s">
        <v>42</v>
      </c>
      <c r="G415" s="157">
        <f>SUM(H415:N415)</f>
        <v>0</v>
      </c>
      <c r="H415" s="157">
        <v>0</v>
      </c>
      <c r="I415" s="157">
        <v>0</v>
      </c>
      <c r="J415" s="157">
        <v>0</v>
      </c>
      <c r="K415" s="157">
        <v>0</v>
      </c>
      <c r="L415" s="157">
        <v>0</v>
      </c>
      <c r="M415" s="157">
        <v>0</v>
      </c>
      <c r="N415" s="157">
        <v>0</v>
      </c>
      <c r="O415" s="260"/>
      <c r="P415" s="260"/>
      <c r="Q415" s="260"/>
      <c r="R415" s="260"/>
      <c r="S415" s="260"/>
      <c r="T415" s="260"/>
      <c r="U415" s="260"/>
      <c r="V415" s="260"/>
      <c r="W415" s="260"/>
      <c r="X415" s="268"/>
      <c r="Y415" s="2"/>
    </row>
    <row r="416" spans="1:25" s="53" customFormat="1" ht="53.25" customHeight="1">
      <c r="A416" s="55"/>
      <c r="B416" s="253" t="s">
        <v>227</v>
      </c>
      <c r="C416" s="256">
        <v>2022</v>
      </c>
      <c r="D416" s="256">
        <v>2026</v>
      </c>
      <c r="E416" s="257" t="s">
        <v>142</v>
      </c>
      <c r="F416" s="52" t="s">
        <v>36</v>
      </c>
      <c r="G416" s="157">
        <f>G417+G418</f>
        <v>114100</v>
      </c>
      <c r="H416" s="157">
        <f>H417+H418</f>
        <v>0</v>
      </c>
      <c r="I416" s="157">
        <f t="shared" ref="I416:N416" si="167">I417+I418</f>
        <v>0</v>
      </c>
      <c r="J416" s="157">
        <f t="shared" si="167"/>
        <v>114100</v>
      </c>
      <c r="K416" s="157">
        <f t="shared" si="167"/>
        <v>0</v>
      </c>
      <c r="L416" s="157">
        <f t="shared" si="167"/>
        <v>0</v>
      </c>
      <c r="M416" s="157">
        <f t="shared" si="167"/>
        <v>0</v>
      </c>
      <c r="N416" s="157">
        <f t="shared" si="167"/>
        <v>0</v>
      </c>
      <c r="O416" s="258" t="s">
        <v>228</v>
      </c>
      <c r="P416" s="258" t="s">
        <v>153</v>
      </c>
      <c r="Q416" s="258">
        <v>114</v>
      </c>
      <c r="R416" s="258"/>
      <c r="S416" s="258"/>
      <c r="T416" s="258">
        <v>114</v>
      </c>
      <c r="U416" s="258"/>
      <c r="V416" s="258"/>
      <c r="W416" s="258"/>
      <c r="X416" s="266"/>
      <c r="Y416" s="2"/>
    </row>
    <row r="417" spans="1:25" s="53" customFormat="1" ht="53.25" customHeight="1">
      <c r="A417" s="55"/>
      <c r="B417" s="254"/>
      <c r="C417" s="256"/>
      <c r="D417" s="256"/>
      <c r="E417" s="257"/>
      <c r="F417" s="52" t="s">
        <v>41</v>
      </c>
      <c r="G417" s="157">
        <f>SUM(H417:N417)</f>
        <v>114100</v>
      </c>
      <c r="H417" s="157">
        <v>0</v>
      </c>
      <c r="I417" s="157">
        <v>0</v>
      </c>
      <c r="J417" s="157">
        <v>114100</v>
      </c>
      <c r="K417" s="157">
        <v>0</v>
      </c>
      <c r="L417" s="157">
        <v>0</v>
      </c>
      <c r="M417" s="157">
        <v>0</v>
      </c>
      <c r="N417" s="157">
        <v>0</v>
      </c>
      <c r="O417" s="259"/>
      <c r="P417" s="259"/>
      <c r="Q417" s="259"/>
      <c r="R417" s="259"/>
      <c r="S417" s="259"/>
      <c r="T417" s="259"/>
      <c r="U417" s="259"/>
      <c r="V417" s="259"/>
      <c r="W417" s="259"/>
      <c r="X417" s="267"/>
      <c r="Y417" s="2"/>
    </row>
    <row r="418" spans="1:25" s="53" customFormat="1" ht="53.25" customHeight="1">
      <c r="A418" s="55"/>
      <c r="B418" s="255"/>
      <c r="C418" s="256"/>
      <c r="D418" s="256"/>
      <c r="E418" s="257"/>
      <c r="F418" s="52" t="s">
        <v>42</v>
      </c>
      <c r="G418" s="157">
        <f>SUM(H418:N418)</f>
        <v>0</v>
      </c>
      <c r="H418" s="157">
        <v>0</v>
      </c>
      <c r="I418" s="157">
        <v>0</v>
      </c>
      <c r="J418" s="157">
        <v>0</v>
      </c>
      <c r="K418" s="157">
        <v>0</v>
      </c>
      <c r="L418" s="157">
        <v>0</v>
      </c>
      <c r="M418" s="157">
        <v>0</v>
      </c>
      <c r="N418" s="157">
        <v>0</v>
      </c>
      <c r="O418" s="260"/>
      <c r="P418" s="260"/>
      <c r="Q418" s="260"/>
      <c r="R418" s="260"/>
      <c r="S418" s="260"/>
      <c r="T418" s="260"/>
      <c r="U418" s="260"/>
      <c r="V418" s="260"/>
      <c r="W418" s="260"/>
      <c r="X418" s="268"/>
      <c r="Y418" s="2"/>
    </row>
    <row r="419" spans="1:25" s="224" customFormat="1" ht="53.25" customHeight="1">
      <c r="A419" s="217"/>
      <c r="B419" s="253" t="s">
        <v>160</v>
      </c>
      <c r="C419" s="256">
        <v>2020</v>
      </c>
      <c r="D419" s="256">
        <v>2026</v>
      </c>
      <c r="E419" s="258" t="s">
        <v>55</v>
      </c>
      <c r="F419" s="258" t="s">
        <v>55</v>
      </c>
      <c r="G419" s="303" t="s">
        <v>55</v>
      </c>
      <c r="H419" s="303" t="s">
        <v>55</v>
      </c>
      <c r="I419" s="303" t="s">
        <v>55</v>
      </c>
      <c r="J419" s="303" t="s">
        <v>55</v>
      </c>
      <c r="K419" s="303" t="s">
        <v>55</v>
      </c>
      <c r="L419" s="222" t="s">
        <v>55</v>
      </c>
      <c r="M419" s="303" t="s">
        <v>55</v>
      </c>
      <c r="N419" s="303" t="s">
        <v>55</v>
      </c>
      <c r="O419" s="218" t="s">
        <v>55</v>
      </c>
      <c r="P419" s="218" t="s">
        <v>55</v>
      </c>
      <c r="Q419" s="218" t="s">
        <v>55</v>
      </c>
      <c r="R419" s="218" t="s">
        <v>55</v>
      </c>
      <c r="S419" s="218" t="s">
        <v>55</v>
      </c>
      <c r="T419" s="218" t="s">
        <v>55</v>
      </c>
      <c r="U419" s="218" t="s">
        <v>55</v>
      </c>
      <c r="V419" s="218" t="s">
        <v>55</v>
      </c>
      <c r="W419" s="218" t="s">
        <v>55</v>
      </c>
      <c r="X419" s="218" t="s">
        <v>55</v>
      </c>
      <c r="Y419" s="2"/>
    </row>
    <row r="420" spans="1:25" s="224" customFormat="1" ht="53.25" customHeight="1">
      <c r="A420" s="217"/>
      <c r="B420" s="255"/>
      <c r="C420" s="256"/>
      <c r="D420" s="256"/>
      <c r="E420" s="260"/>
      <c r="F420" s="260"/>
      <c r="G420" s="305"/>
      <c r="H420" s="305"/>
      <c r="I420" s="305"/>
      <c r="J420" s="305"/>
      <c r="K420" s="305"/>
      <c r="L420" s="223"/>
      <c r="M420" s="305"/>
      <c r="N420" s="305"/>
      <c r="O420" s="219"/>
      <c r="P420" s="219"/>
      <c r="Q420" s="219"/>
      <c r="R420" s="219"/>
      <c r="S420" s="219"/>
      <c r="T420" s="219"/>
      <c r="U420" s="219"/>
      <c r="V420" s="219"/>
      <c r="W420" s="219"/>
      <c r="X420" s="221"/>
      <c r="Y420" s="2"/>
    </row>
    <row r="421" spans="1:25" s="224" customFormat="1" ht="53.25" customHeight="1">
      <c r="A421" s="217"/>
      <c r="B421" s="283" t="s">
        <v>161</v>
      </c>
      <c r="C421" s="258">
        <v>2020</v>
      </c>
      <c r="D421" s="258">
        <v>2026</v>
      </c>
      <c r="E421" s="258" t="s">
        <v>142</v>
      </c>
      <c r="F421" s="220" t="s">
        <v>36</v>
      </c>
      <c r="G421" s="157">
        <f>G422</f>
        <v>59995</v>
      </c>
      <c r="H421" s="157">
        <f>H422+H423</f>
        <v>15000</v>
      </c>
      <c r="I421" s="157">
        <f t="shared" ref="I421:N421" si="168">I422+I423</f>
        <v>14995</v>
      </c>
      <c r="J421" s="157">
        <f t="shared" si="168"/>
        <v>15000</v>
      </c>
      <c r="K421" s="157">
        <f t="shared" si="168"/>
        <v>15000</v>
      </c>
      <c r="L421" s="157">
        <f t="shared" si="168"/>
        <v>0</v>
      </c>
      <c r="M421" s="157">
        <f t="shared" si="168"/>
        <v>0</v>
      </c>
      <c r="N421" s="157">
        <f t="shared" si="168"/>
        <v>0</v>
      </c>
      <c r="O421" s="258" t="s">
        <v>55</v>
      </c>
      <c r="P421" s="258" t="s">
        <v>55</v>
      </c>
      <c r="Q421" s="258" t="s">
        <v>55</v>
      </c>
      <c r="R421" s="258" t="s">
        <v>55</v>
      </c>
      <c r="S421" s="258" t="s">
        <v>55</v>
      </c>
      <c r="T421" s="258" t="s">
        <v>55</v>
      </c>
      <c r="U421" s="258" t="s">
        <v>55</v>
      </c>
      <c r="V421" s="258" t="s">
        <v>55</v>
      </c>
      <c r="W421" s="258" t="s">
        <v>55</v>
      </c>
      <c r="X421" s="266" t="s">
        <v>55</v>
      </c>
      <c r="Y421" s="2"/>
    </row>
    <row r="422" spans="1:25" s="224" customFormat="1" ht="53.25" customHeight="1">
      <c r="A422" s="217"/>
      <c r="B422" s="284"/>
      <c r="C422" s="259"/>
      <c r="D422" s="259"/>
      <c r="E422" s="259"/>
      <c r="F422" s="220" t="s">
        <v>41</v>
      </c>
      <c r="G422" s="157">
        <f>SUM(H422:N422)</f>
        <v>59995</v>
      </c>
      <c r="H422" s="157">
        <f>H425</f>
        <v>15000</v>
      </c>
      <c r="I422" s="157">
        <f t="shared" ref="I422:N422" si="169">I425</f>
        <v>14995</v>
      </c>
      <c r="J422" s="157">
        <f t="shared" si="169"/>
        <v>15000</v>
      </c>
      <c r="K422" s="157">
        <f t="shared" si="169"/>
        <v>15000</v>
      </c>
      <c r="L422" s="157">
        <f t="shared" si="169"/>
        <v>0</v>
      </c>
      <c r="M422" s="157">
        <f t="shared" si="169"/>
        <v>0</v>
      </c>
      <c r="N422" s="157">
        <f t="shared" si="169"/>
        <v>0</v>
      </c>
      <c r="O422" s="259"/>
      <c r="P422" s="259"/>
      <c r="Q422" s="259"/>
      <c r="R422" s="259"/>
      <c r="S422" s="259"/>
      <c r="T422" s="259"/>
      <c r="U422" s="259"/>
      <c r="V422" s="259"/>
      <c r="W422" s="259"/>
      <c r="X422" s="267"/>
      <c r="Y422" s="2"/>
    </row>
    <row r="423" spans="1:25" s="224" customFormat="1" ht="53.25" customHeight="1">
      <c r="A423" s="217"/>
      <c r="B423" s="285"/>
      <c r="C423" s="260"/>
      <c r="D423" s="260"/>
      <c r="E423" s="260"/>
      <c r="F423" s="220" t="s">
        <v>42</v>
      </c>
      <c r="G423" s="157">
        <f>SUM(H423:N423)</f>
        <v>0</v>
      </c>
      <c r="H423" s="157">
        <f>H426</f>
        <v>0</v>
      </c>
      <c r="I423" s="157">
        <f t="shared" ref="I423:N423" si="170">I426</f>
        <v>0</v>
      </c>
      <c r="J423" s="157">
        <f t="shared" si="170"/>
        <v>0</v>
      </c>
      <c r="K423" s="157">
        <f t="shared" si="170"/>
        <v>0</v>
      </c>
      <c r="L423" s="157">
        <f t="shared" si="170"/>
        <v>0</v>
      </c>
      <c r="M423" s="157">
        <f t="shared" si="170"/>
        <v>0</v>
      </c>
      <c r="N423" s="157">
        <f t="shared" si="170"/>
        <v>0</v>
      </c>
      <c r="O423" s="260"/>
      <c r="P423" s="260"/>
      <c r="Q423" s="260"/>
      <c r="R423" s="260"/>
      <c r="S423" s="260"/>
      <c r="T423" s="260"/>
      <c r="U423" s="260"/>
      <c r="V423" s="260"/>
      <c r="W423" s="260"/>
      <c r="X423" s="268"/>
      <c r="Y423" s="2"/>
    </row>
    <row r="424" spans="1:25" s="224" customFormat="1" ht="53.25" customHeight="1">
      <c r="A424" s="217"/>
      <c r="B424" s="253" t="s">
        <v>162</v>
      </c>
      <c r="C424" s="256">
        <v>2020</v>
      </c>
      <c r="D424" s="256">
        <v>2026</v>
      </c>
      <c r="E424" s="257" t="s">
        <v>142</v>
      </c>
      <c r="F424" s="220" t="s">
        <v>36</v>
      </c>
      <c r="G424" s="157">
        <f>G425+G426</f>
        <v>59995</v>
      </c>
      <c r="H424" s="157">
        <f>H425+H426</f>
        <v>15000</v>
      </c>
      <c r="I424" s="157">
        <f t="shared" ref="I424:N424" si="171">I425+I426</f>
        <v>14995</v>
      </c>
      <c r="J424" s="157">
        <f t="shared" si="171"/>
        <v>15000</v>
      </c>
      <c r="K424" s="157">
        <f t="shared" si="171"/>
        <v>15000</v>
      </c>
      <c r="L424" s="157">
        <f t="shared" si="171"/>
        <v>0</v>
      </c>
      <c r="M424" s="157">
        <f t="shared" si="171"/>
        <v>0</v>
      </c>
      <c r="N424" s="157">
        <f t="shared" si="171"/>
        <v>0</v>
      </c>
      <c r="O424" s="258" t="s">
        <v>163</v>
      </c>
      <c r="P424" s="258" t="s">
        <v>102</v>
      </c>
      <c r="Q424" s="258" t="s">
        <v>55</v>
      </c>
      <c r="R424" s="258">
        <v>15</v>
      </c>
      <c r="S424" s="258">
        <v>15</v>
      </c>
      <c r="T424" s="258">
        <v>15</v>
      </c>
      <c r="U424" s="258">
        <v>15</v>
      </c>
      <c r="V424" s="258"/>
      <c r="W424" s="258"/>
      <c r="X424" s="266"/>
      <c r="Y424" s="2"/>
    </row>
    <row r="425" spans="1:25" s="224" customFormat="1" ht="53.25" customHeight="1">
      <c r="A425" s="217"/>
      <c r="B425" s="254"/>
      <c r="C425" s="256"/>
      <c r="D425" s="256"/>
      <c r="E425" s="257"/>
      <c r="F425" s="220" t="s">
        <v>41</v>
      </c>
      <c r="G425" s="157">
        <f>SUM(H425:N425)</f>
        <v>59995</v>
      </c>
      <c r="H425" s="157">
        <v>15000</v>
      </c>
      <c r="I425" s="157">
        <v>14995</v>
      </c>
      <c r="J425" s="157">
        <v>15000</v>
      </c>
      <c r="K425" s="157">
        <v>15000</v>
      </c>
      <c r="L425" s="157">
        <v>0</v>
      </c>
      <c r="M425" s="157">
        <v>0</v>
      </c>
      <c r="N425" s="157">
        <v>0</v>
      </c>
      <c r="O425" s="259"/>
      <c r="P425" s="259"/>
      <c r="Q425" s="259"/>
      <c r="R425" s="259"/>
      <c r="S425" s="259"/>
      <c r="T425" s="259"/>
      <c r="U425" s="259"/>
      <c r="V425" s="259"/>
      <c r="W425" s="259"/>
      <c r="X425" s="267"/>
      <c r="Y425" s="2"/>
    </row>
    <row r="426" spans="1:25" s="224" customFormat="1" ht="53.25" customHeight="1">
      <c r="A426" s="217"/>
      <c r="B426" s="255"/>
      <c r="C426" s="256"/>
      <c r="D426" s="256"/>
      <c r="E426" s="257"/>
      <c r="F426" s="220" t="s">
        <v>42</v>
      </c>
      <c r="G426" s="157">
        <f>SUM(H426:N426)</f>
        <v>0</v>
      </c>
      <c r="H426" s="157">
        <v>0</v>
      </c>
      <c r="I426" s="157">
        <v>0</v>
      </c>
      <c r="J426" s="157">
        <v>0</v>
      </c>
      <c r="K426" s="157">
        <v>0</v>
      </c>
      <c r="L426" s="157">
        <v>0</v>
      </c>
      <c r="M426" s="157">
        <v>0</v>
      </c>
      <c r="N426" s="157">
        <v>0</v>
      </c>
      <c r="O426" s="260"/>
      <c r="P426" s="260"/>
      <c r="Q426" s="260"/>
      <c r="R426" s="260"/>
      <c r="S426" s="260"/>
      <c r="T426" s="260"/>
      <c r="U426" s="260"/>
      <c r="V426" s="260"/>
      <c r="W426" s="260"/>
      <c r="X426" s="268"/>
      <c r="Y426" s="2"/>
    </row>
    <row r="427" spans="1:25" ht="43.9" customHeight="1">
      <c r="A427" s="253"/>
      <c r="B427" s="253" t="s">
        <v>244</v>
      </c>
      <c r="C427" s="256">
        <v>2023</v>
      </c>
      <c r="D427" s="256">
        <v>2026</v>
      </c>
      <c r="E427" s="258" t="s">
        <v>55</v>
      </c>
      <c r="F427" s="258" t="s">
        <v>55</v>
      </c>
      <c r="G427" s="303" t="s">
        <v>55</v>
      </c>
      <c r="H427" s="303" t="s">
        <v>55</v>
      </c>
      <c r="I427" s="303" t="s">
        <v>55</v>
      </c>
      <c r="J427" s="303" t="s">
        <v>55</v>
      </c>
      <c r="K427" s="303" t="s">
        <v>55</v>
      </c>
      <c r="L427" s="173" t="s">
        <v>55</v>
      </c>
      <c r="M427" s="303" t="s">
        <v>55</v>
      </c>
      <c r="N427" s="303" t="s">
        <v>55</v>
      </c>
      <c r="O427" s="50" t="s">
        <v>55</v>
      </c>
      <c r="P427" s="50" t="s">
        <v>55</v>
      </c>
      <c r="Q427" s="50" t="s">
        <v>55</v>
      </c>
      <c r="R427" s="50" t="s">
        <v>55</v>
      </c>
      <c r="S427" s="50" t="s">
        <v>55</v>
      </c>
      <c r="T427" s="50" t="s">
        <v>55</v>
      </c>
      <c r="U427" s="50" t="s">
        <v>55</v>
      </c>
      <c r="V427" s="50" t="s">
        <v>55</v>
      </c>
      <c r="W427" s="50" t="s">
        <v>55</v>
      </c>
      <c r="X427" s="50" t="s">
        <v>55</v>
      </c>
      <c r="Y427" s="2"/>
    </row>
    <row r="428" spans="1:25" ht="1.5" hidden="1" customHeight="1">
      <c r="A428" s="255"/>
      <c r="B428" s="255"/>
      <c r="C428" s="256"/>
      <c r="D428" s="256"/>
      <c r="E428" s="260"/>
      <c r="F428" s="260"/>
      <c r="G428" s="305"/>
      <c r="H428" s="305"/>
      <c r="I428" s="305"/>
      <c r="J428" s="305"/>
      <c r="K428" s="305"/>
      <c r="L428" s="21"/>
      <c r="M428" s="305"/>
      <c r="N428" s="305"/>
      <c r="O428" s="15"/>
      <c r="P428" s="15"/>
      <c r="Q428" s="15"/>
      <c r="R428" s="15"/>
      <c r="S428" s="15"/>
      <c r="T428" s="15"/>
      <c r="U428" s="15"/>
      <c r="V428" s="15"/>
      <c r="W428" s="15"/>
      <c r="X428" s="12"/>
      <c r="Y428" s="2"/>
    </row>
    <row r="429" spans="1:25" ht="29.25" customHeight="1">
      <c r="A429" s="19"/>
      <c r="B429" s="283" t="s">
        <v>243</v>
      </c>
      <c r="C429" s="258">
        <v>2023</v>
      </c>
      <c r="D429" s="258">
        <v>2026</v>
      </c>
      <c r="E429" s="258" t="s">
        <v>142</v>
      </c>
      <c r="F429" s="17" t="s">
        <v>36</v>
      </c>
      <c r="G429" s="157">
        <f>G430</f>
        <v>4036038.4200000004</v>
      </c>
      <c r="H429" s="157">
        <f>H430+H431</f>
        <v>0</v>
      </c>
      <c r="I429" s="157">
        <f t="shared" ref="I429:N429" si="172">I430+I431</f>
        <v>0</v>
      </c>
      <c r="J429" s="157">
        <f t="shared" si="172"/>
        <v>0</v>
      </c>
      <c r="K429" s="157">
        <f t="shared" si="172"/>
        <v>1345346.1400000001</v>
      </c>
      <c r="L429" s="157">
        <f t="shared" si="172"/>
        <v>1345346.1400000001</v>
      </c>
      <c r="M429" s="157">
        <f t="shared" si="172"/>
        <v>1345346.1400000001</v>
      </c>
      <c r="N429" s="157">
        <f t="shared" si="172"/>
        <v>0</v>
      </c>
      <c r="O429" s="258" t="s">
        <v>55</v>
      </c>
      <c r="P429" s="258" t="s">
        <v>55</v>
      </c>
      <c r="Q429" s="258" t="s">
        <v>55</v>
      </c>
      <c r="R429" s="258" t="s">
        <v>55</v>
      </c>
      <c r="S429" s="258" t="s">
        <v>55</v>
      </c>
      <c r="T429" s="258" t="s">
        <v>55</v>
      </c>
      <c r="U429" s="258" t="s">
        <v>55</v>
      </c>
      <c r="V429" s="258" t="s">
        <v>55</v>
      </c>
      <c r="W429" s="258" t="s">
        <v>55</v>
      </c>
      <c r="X429" s="266" t="s">
        <v>55</v>
      </c>
      <c r="Y429" s="2"/>
    </row>
    <row r="430" spans="1:25" ht="37.5" customHeight="1">
      <c r="A430" s="253"/>
      <c r="B430" s="284"/>
      <c r="C430" s="259"/>
      <c r="D430" s="259"/>
      <c r="E430" s="259"/>
      <c r="F430" s="17" t="s">
        <v>41</v>
      </c>
      <c r="G430" s="157">
        <f>SUM(H430:N430)</f>
        <v>4036038.4200000004</v>
      </c>
      <c r="H430" s="157">
        <f>H439+H436+H433</f>
        <v>0</v>
      </c>
      <c r="I430" s="157">
        <f t="shared" ref="I430:N430" si="173">I439+I436+I433</f>
        <v>0</v>
      </c>
      <c r="J430" s="157">
        <f t="shared" si="173"/>
        <v>0</v>
      </c>
      <c r="K430" s="157">
        <f t="shared" si="173"/>
        <v>1345346.1400000001</v>
      </c>
      <c r="L430" s="157">
        <f t="shared" si="173"/>
        <v>1345346.1400000001</v>
      </c>
      <c r="M430" s="157">
        <f t="shared" si="173"/>
        <v>1345346.1400000001</v>
      </c>
      <c r="N430" s="157">
        <f t="shared" si="173"/>
        <v>0</v>
      </c>
      <c r="O430" s="259"/>
      <c r="P430" s="259"/>
      <c r="Q430" s="259"/>
      <c r="R430" s="259"/>
      <c r="S430" s="259"/>
      <c r="T430" s="259"/>
      <c r="U430" s="259"/>
      <c r="V430" s="259"/>
      <c r="W430" s="259"/>
      <c r="X430" s="267"/>
      <c r="Y430" s="2"/>
    </row>
    <row r="431" spans="1:25" ht="36" customHeight="1">
      <c r="A431" s="255"/>
      <c r="B431" s="285"/>
      <c r="C431" s="260"/>
      <c r="D431" s="260"/>
      <c r="E431" s="260"/>
      <c r="F431" s="17" t="s">
        <v>42</v>
      </c>
      <c r="G431" s="157">
        <f>SUM(H431:N431)</f>
        <v>0</v>
      </c>
      <c r="H431" s="157">
        <f>H440+H437+H434</f>
        <v>0</v>
      </c>
      <c r="I431" s="157">
        <f t="shared" ref="I431:N431" si="174">I440+I437+I434</f>
        <v>0</v>
      </c>
      <c r="J431" s="157">
        <f t="shared" si="174"/>
        <v>0</v>
      </c>
      <c r="K431" s="157">
        <f t="shared" si="174"/>
        <v>0</v>
      </c>
      <c r="L431" s="157">
        <f t="shared" si="174"/>
        <v>0</v>
      </c>
      <c r="M431" s="157">
        <f t="shared" si="174"/>
        <v>0</v>
      </c>
      <c r="N431" s="157">
        <f t="shared" si="174"/>
        <v>0</v>
      </c>
      <c r="O431" s="260"/>
      <c r="P431" s="260"/>
      <c r="Q431" s="260"/>
      <c r="R431" s="260"/>
      <c r="S431" s="260"/>
      <c r="T431" s="260"/>
      <c r="U431" s="260"/>
      <c r="V431" s="260"/>
      <c r="W431" s="260"/>
      <c r="X431" s="268"/>
      <c r="Y431" s="2"/>
    </row>
    <row r="432" spans="1:25" s="226" customFormat="1" ht="36" customHeight="1">
      <c r="A432" s="253"/>
      <c r="B432" s="253" t="s">
        <v>245</v>
      </c>
      <c r="C432" s="256">
        <v>2023</v>
      </c>
      <c r="D432" s="256">
        <v>2026</v>
      </c>
      <c r="E432" s="257" t="s">
        <v>142</v>
      </c>
      <c r="F432" s="225" t="s">
        <v>36</v>
      </c>
      <c r="G432" s="157">
        <f>G433+G434</f>
        <v>600000</v>
      </c>
      <c r="H432" s="157">
        <f>H433+H434</f>
        <v>0</v>
      </c>
      <c r="I432" s="157">
        <f t="shared" ref="I432:N432" si="175">I433+I434</f>
        <v>0</v>
      </c>
      <c r="J432" s="157">
        <f t="shared" si="175"/>
        <v>0</v>
      </c>
      <c r="K432" s="157">
        <f t="shared" si="175"/>
        <v>200000</v>
      </c>
      <c r="L432" s="157">
        <f t="shared" si="175"/>
        <v>200000</v>
      </c>
      <c r="M432" s="157">
        <f t="shared" si="175"/>
        <v>200000</v>
      </c>
      <c r="N432" s="157">
        <f t="shared" si="175"/>
        <v>0</v>
      </c>
      <c r="O432" s="258" t="s">
        <v>248</v>
      </c>
      <c r="P432" s="258" t="s">
        <v>102</v>
      </c>
      <c r="Q432" s="258"/>
      <c r="R432" s="258" t="s">
        <v>55</v>
      </c>
      <c r="S432" s="258" t="s">
        <v>55</v>
      </c>
      <c r="T432" s="258" t="s">
        <v>55</v>
      </c>
      <c r="U432" s="258">
        <v>1</v>
      </c>
      <c r="V432" s="258">
        <v>1</v>
      </c>
      <c r="W432" s="258">
        <v>1</v>
      </c>
      <c r="X432" s="266"/>
      <c r="Y432" s="2"/>
    </row>
    <row r="433" spans="1:25" s="226" customFormat="1" ht="36" customHeight="1">
      <c r="A433" s="254"/>
      <c r="B433" s="254"/>
      <c r="C433" s="256"/>
      <c r="D433" s="256"/>
      <c r="E433" s="257"/>
      <c r="F433" s="225" t="s">
        <v>41</v>
      </c>
      <c r="G433" s="157">
        <f>SUM(H433:N433)</f>
        <v>600000</v>
      </c>
      <c r="H433" s="157">
        <v>0</v>
      </c>
      <c r="I433" s="157">
        <v>0</v>
      </c>
      <c r="J433" s="157">
        <v>0</v>
      </c>
      <c r="K433" s="157">
        <v>200000</v>
      </c>
      <c r="L433" s="157">
        <v>200000</v>
      </c>
      <c r="M433" s="157">
        <v>200000</v>
      </c>
      <c r="N433" s="157">
        <v>0</v>
      </c>
      <c r="O433" s="259"/>
      <c r="P433" s="259"/>
      <c r="Q433" s="259"/>
      <c r="R433" s="259"/>
      <c r="S433" s="259"/>
      <c r="T433" s="259"/>
      <c r="U433" s="259"/>
      <c r="V433" s="259"/>
      <c r="W433" s="259"/>
      <c r="X433" s="267"/>
      <c r="Y433" s="2"/>
    </row>
    <row r="434" spans="1:25" s="226" customFormat="1" ht="46.9" customHeight="1">
      <c r="A434" s="255"/>
      <c r="B434" s="255"/>
      <c r="C434" s="256"/>
      <c r="D434" s="256"/>
      <c r="E434" s="257"/>
      <c r="F434" s="225" t="s">
        <v>42</v>
      </c>
      <c r="G434" s="157">
        <f>SUM(H434:N434)</f>
        <v>0</v>
      </c>
      <c r="H434" s="157">
        <v>0</v>
      </c>
      <c r="I434" s="157">
        <v>0</v>
      </c>
      <c r="J434" s="157">
        <v>0</v>
      </c>
      <c r="K434" s="157">
        <v>0</v>
      </c>
      <c r="L434" s="157">
        <v>0</v>
      </c>
      <c r="M434" s="157">
        <v>0</v>
      </c>
      <c r="N434" s="157">
        <v>0</v>
      </c>
      <c r="O434" s="260"/>
      <c r="P434" s="260"/>
      <c r="Q434" s="260"/>
      <c r="R434" s="260"/>
      <c r="S434" s="260"/>
      <c r="T434" s="260"/>
      <c r="U434" s="260"/>
      <c r="V434" s="260"/>
      <c r="W434" s="260"/>
      <c r="X434" s="268"/>
      <c r="Y434" s="2"/>
    </row>
    <row r="435" spans="1:25" s="226" customFormat="1" ht="36" customHeight="1">
      <c r="A435" s="253"/>
      <c r="B435" s="253" t="s">
        <v>246</v>
      </c>
      <c r="C435" s="256">
        <v>2023</v>
      </c>
      <c r="D435" s="256">
        <v>2026</v>
      </c>
      <c r="E435" s="257" t="s">
        <v>142</v>
      </c>
      <c r="F435" s="225" t="s">
        <v>36</v>
      </c>
      <c r="G435" s="157">
        <f>G436+G437</f>
        <v>900000</v>
      </c>
      <c r="H435" s="157">
        <f>H436+H437</f>
        <v>0</v>
      </c>
      <c r="I435" s="157">
        <f t="shared" ref="I435:N435" si="176">I436+I437</f>
        <v>0</v>
      </c>
      <c r="J435" s="157">
        <f t="shared" si="176"/>
        <v>0</v>
      </c>
      <c r="K435" s="157">
        <f t="shared" si="176"/>
        <v>300000</v>
      </c>
      <c r="L435" s="157">
        <f t="shared" si="176"/>
        <v>300000</v>
      </c>
      <c r="M435" s="157">
        <f t="shared" si="176"/>
        <v>300000</v>
      </c>
      <c r="N435" s="157">
        <f t="shared" si="176"/>
        <v>0</v>
      </c>
      <c r="O435" s="258" t="s">
        <v>138</v>
      </c>
      <c r="P435" s="258" t="s">
        <v>102</v>
      </c>
      <c r="Q435" s="258"/>
      <c r="R435" s="258" t="s">
        <v>55</v>
      </c>
      <c r="S435" s="258" t="s">
        <v>55</v>
      </c>
      <c r="T435" s="258" t="s">
        <v>55</v>
      </c>
      <c r="U435" s="258">
        <v>100</v>
      </c>
      <c r="V435" s="258">
        <v>100</v>
      </c>
      <c r="W435" s="258">
        <v>100</v>
      </c>
      <c r="X435" s="266"/>
      <c r="Y435" s="2"/>
    </row>
    <row r="436" spans="1:25" s="226" customFormat="1" ht="36" customHeight="1">
      <c r="A436" s="254"/>
      <c r="B436" s="254"/>
      <c r="C436" s="256"/>
      <c r="D436" s="256"/>
      <c r="E436" s="257"/>
      <c r="F436" s="225" t="s">
        <v>41</v>
      </c>
      <c r="G436" s="157">
        <f>SUM(H436:N436)</f>
        <v>900000</v>
      </c>
      <c r="H436" s="157">
        <v>0</v>
      </c>
      <c r="I436" s="157">
        <v>0</v>
      </c>
      <c r="J436" s="157">
        <v>0</v>
      </c>
      <c r="K436" s="157">
        <v>300000</v>
      </c>
      <c r="L436" s="157">
        <v>300000</v>
      </c>
      <c r="M436" s="157">
        <v>300000</v>
      </c>
      <c r="N436" s="157">
        <v>0</v>
      </c>
      <c r="O436" s="259"/>
      <c r="P436" s="259"/>
      <c r="Q436" s="259"/>
      <c r="R436" s="259"/>
      <c r="S436" s="259"/>
      <c r="T436" s="259"/>
      <c r="U436" s="259"/>
      <c r="V436" s="259"/>
      <c r="W436" s="259"/>
      <c r="X436" s="267"/>
      <c r="Y436" s="2"/>
    </row>
    <row r="437" spans="1:25" s="226" customFormat="1" ht="36" customHeight="1">
      <c r="A437" s="255"/>
      <c r="B437" s="255"/>
      <c r="C437" s="256"/>
      <c r="D437" s="256"/>
      <c r="E437" s="257"/>
      <c r="F437" s="225" t="s">
        <v>42</v>
      </c>
      <c r="G437" s="157">
        <f>SUM(H437:N437)</f>
        <v>0</v>
      </c>
      <c r="H437" s="157">
        <v>0</v>
      </c>
      <c r="I437" s="157">
        <v>0</v>
      </c>
      <c r="J437" s="157">
        <v>0</v>
      </c>
      <c r="K437" s="157">
        <v>0</v>
      </c>
      <c r="L437" s="157">
        <v>0</v>
      </c>
      <c r="M437" s="157">
        <v>0</v>
      </c>
      <c r="N437" s="157">
        <v>0</v>
      </c>
      <c r="O437" s="260"/>
      <c r="P437" s="260"/>
      <c r="Q437" s="260"/>
      <c r="R437" s="260"/>
      <c r="S437" s="260"/>
      <c r="T437" s="260"/>
      <c r="U437" s="260"/>
      <c r="V437" s="260"/>
      <c r="W437" s="260"/>
      <c r="X437" s="268"/>
      <c r="Y437" s="2"/>
    </row>
    <row r="438" spans="1:25" ht="37.5" customHeight="1">
      <c r="A438" s="253"/>
      <c r="B438" s="253" t="s">
        <v>247</v>
      </c>
      <c r="C438" s="256">
        <v>2023</v>
      </c>
      <c r="D438" s="256">
        <v>2026</v>
      </c>
      <c r="E438" s="257" t="s">
        <v>142</v>
      </c>
      <c r="F438" s="17" t="s">
        <v>36</v>
      </c>
      <c r="G438" s="157">
        <f>G439+G440</f>
        <v>2536038.42</v>
      </c>
      <c r="H438" s="157">
        <f>H439+H440</f>
        <v>0</v>
      </c>
      <c r="I438" s="157">
        <f t="shared" ref="I438:N438" si="177">I439+I440</f>
        <v>0</v>
      </c>
      <c r="J438" s="157">
        <f t="shared" si="177"/>
        <v>0</v>
      </c>
      <c r="K438" s="157">
        <f t="shared" si="177"/>
        <v>845346.14</v>
      </c>
      <c r="L438" s="157">
        <f t="shared" si="177"/>
        <v>845346.14</v>
      </c>
      <c r="M438" s="157">
        <f t="shared" si="177"/>
        <v>845346.14</v>
      </c>
      <c r="N438" s="157">
        <f t="shared" si="177"/>
        <v>0</v>
      </c>
      <c r="O438" s="258" t="s">
        <v>225</v>
      </c>
      <c r="P438" s="258" t="s">
        <v>102</v>
      </c>
      <c r="Q438" s="258"/>
      <c r="R438" s="258" t="s">
        <v>55</v>
      </c>
      <c r="S438" s="258" t="s">
        <v>55</v>
      </c>
      <c r="T438" s="258" t="s">
        <v>55</v>
      </c>
      <c r="U438" s="258">
        <v>1</v>
      </c>
      <c r="V438" s="258">
        <v>1</v>
      </c>
      <c r="W438" s="258">
        <v>1</v>
      </c>
      <c r="X438" s="266"/>
      <c r="Y438" s="2"/>
    </row>
    <row r="439" spans="1:25" ht="37.5" customHeight="1">
      <c r="A439" s="254"/>
      <c r="B439" s="254"/>
      <c r="C439" s="256"/>
      <c r="D439" s="256"/>
      <c r="E439" s="257"/>
      <c r="F439" s="17" t="s">
        <v>41</v>
      </c>
      <c r="G439" s="157">
        <f>SUM(H439:N439)</f>
        <v>2536038.42</v>
      </c>
      <c r="H439" s="157">
        <v>0</v>
      </c>
      <c r="I439" s="157">
        <v>0</v>
      </c>
      <c r="J439" s="157">
        <v>0</v>
      </c>
      <c r="K439" s="157">
        <v>845346.14</v>
      </c>
      <c r="L439" s="157">
        <v>845346.14</v>
      </c>
      <c r="M439" s="157">
        <v>845346.14</v>
      </c>
      <c r="N439" s="157">
        <v>0</v>
      </c>
      <c r="O439" s="259"/>
      <c r="P439" s="259"/>
      <c r="Q439" s="259"/>
      <c r="R439" s="259"/>
      <c r="S439" s="259"/>
      <c r="T439" s="259"/>
      <c r="U439" s="259"/>
      <c r="V439" s="259"/>
      <c r="W439" s="259"/>
      <c r="X439" s="267"/>
      <c r="Y439" s="2"/>
    </row>
    <row r="440" spans="1:25" ht="76.150000000000006" customHeight="1">
      <c r="A440" s="255"/>
      <c r="B440" s="255"/>
      <c r="C440" s="256"/>
      <c r="D440" s="256"/>
      <c r="E440" s="257"/>
      <c r="F440" s="17" t="s">
        <v>42</v>
      </c>
      <c r="G440" s="157">
        <f>SUM(H440:N440)</f>
        <v>0</v>
      </c>
      <c r="H440" s="157">
        <v>0</v>
      </c>
      <c r="I440" s="157">
        <v>0</v>
      </c>
      <c r="J440" s="157">
        <v>0</v>
      </c>
      <c r="K440" s="157">
        <v>0</v>
      </c>
      <c r="L440" s="157">
        <v>0</v>
      </c>
      <c r="M440" s="157">
        <v>0</v>
      </c>
      <c r="N440" s="157">
        <v>0</v>
      </c>
      <c r="O440" s="260"/>
      <c r="P440" s="260"/>
      <c r="Q440" s="260"/>
      <c r="R440" s="260"/>
      <c r="S440" s="260"/>
      <c r="T440" s="260"/>
      <c r="U440" s="260"/>
      <c r="V440" s="260"/>
      <c r="W440" s="260"/>
      <c r="X440" s="268"/>
      <c r="Y440" s="2"/>
    </row>
    <row r="441" spans="1:25" ht="31.5">
      <c r="A441" s="338" t="s">
        <v>69</v>
      </c>
      <c r="B441" s="338"/>
      <c r="C441" s="338"/>
      <c r="D441" s="338"/>
      <c r="E441" s="338"/>
      <c r="F441" s="25" t="s">
        <v>36</v>
      </c>
      <c r="G441" s="176">
        <f>G442+G443</f>
        <v>159736813.29000002</v>
      </c>
      <c r="H441" s="177">
        <f>H442+H443</f>
        <v>31587625.730000004</v>
      </c>
      <c r="I441" s="177">
        <f t="shared" ref="I441:N441" si="178">I442+I443</f>
        <v>26146760.390000001</v>
      </c>
      <c r="J441" s="177">
        <f t="shared" si="178"/>
        <v>48887368.659999996</v>
      </c>
      <c r="K441" s="177">
        <f t="shared" si="178"/>
        <v>26363841.09</v>
      </c>
      <c r="L441" s="177">
        <f t="shared" si="178"/>
        <v>9401305.5200000014</v>
      </c>
      <c r="M441" s="177">
        <f t="shared" si="178"/>
        <v>10857660.290000001</v>
      </c>
      <c r="N441" s="177">
        <f t="shared" si="178"/>
        <v>6492251.6099999994</v>
      </c>
      <c r="O441" s="256" t="s">
        <v>35</v>
      </c>
      <c r="P441" s="256" t="s">
        <v>35</v>
      </c>
      <c r="Q441" s="256" t="s">
        <v>35</v>
      </c>
      <c r="R441" s="256" t="s">
        <v>35</v>
      </c>
      <c r="S441" s="256" t="s">
        <v>35</v>
      </c>
      <c r="T441" s="256" t="s">
        <v>35</v>
      </c>
      <c r="U441" s="256" t="s">
        <v>35</v>
      </c>
      <c r="V441" s="256" t="s">
        <v>35</v>
      </c>
      <c r="W441" s="256" t="s">
        <v>35</v>
      </c>
      <c r="X441" s="265" t="s">
        <v>35</v>
      </c>
      <c r="Y441" s="2"/>
    </row>
    <row r="442" spans="1:25" ht="63" customHeight="1">
      <c r="A442" s="338"/>
      <c r="B442" s="338"/>
      <c r="C442" s="338"/>
      <c r="D442" s="338"/>
      <c r="E442" s="338"/>
      <c r="F442" s="25" t="s">
        <v>41</v>
      </c>
      <c r="G442" s="176">
        <f>SUM(H442:N442)</f>
        <v>90006602.100000009</v>
      </c>
      <c r="H442" s="177">
        <f>H282+H301+H358+H430+H276+H396+H368+H292+H422</f>
        <v>12891310.240000002</v>
      </c>
      <c r="I442" s="177">
        <f>I282+I301+I358+I430+I276+I396+I368+I292+I422</f>
        <v>14328201.969999999</v>
      </c>
      <c r="J442" s="177">
        <f>J282+J301+J358+J430+J276+J396+J368+J292+J422</f>
        <v>13495377.41</v>
      </c>
      <c r="K442" s="177">
        <f t="shared" ref="K442:N442" si="179">K282+K301+K358+K430+K276+K396+K368+K292+K422</f>
        <v>22552784.32</v>
      </c>
      <c r="L442" s="177">
        <f t="shared" si="179"/>
        <v>9395160.8900000006</v>
      </c>
      <c r="M442" s="177">
        <f t="shared" si="179"/>
        <v>10851515.66</v>
      </c>
      <c r="N442" s="177">
        <f t="shared" si="179"/>
        <v>6492251.6099999994</v>
      </c>
      <c r="O442" s="256"/>
      <c r="P442" s="256"/>
      <c r="Q442" s="256"/>
      <c r="R442" s="256"/>
      <c r="S442" s="256"/>
      <c r="T442" s="256"/>
      <c r="U442" s="256"/>
      <c r="V442" s="256"/>
      <c r="W442" s="256"/>
      <c r="X442" s="265"/>
      <c r="Y442" s="2"/>
    </row>
    <row r="443" spans="1:25" ht="47.25">
      <c r="A443" s="338"/>
      <c r="B443" s="338"/>
      <c r="C443" s="338"/>
      <c r="D443" s="338"/>
      <c r="E443" s="338"/>
      <c r="F443" s="25" t="s">
        <v>42</v>
      </c>
      <c r="G443" s="176">
        <f>SUM(H443:N443)</f>
        <v>69730211.189999998</v>
      </c>
      <c r="H443" s="176">
        <f t="shared" ref="H443:J443" si="180">H283+H302+H431+H277+H397+H369+H293+H423+H359</f>
        <v>18696315.490000002</v>
      </c>
      <c r="I443" s="176">
        <f t="shared" si="180"/>
        <v>11818558.42</v>
      </c>
      <c r="J443" s="176">
        <f t="shared" si="180"/>
        <v>35391991.25</v>
      </c>
      <c r="K443" s="176">
        <f>K283+K302+K431+K277+K397+K369+K293+K423+K359</f>
        <v>3811056.77</v>
      </c>
      <c r="L443" s="176">
        <f t="shared" ref="L443:N443" si="181">L283+L302+L431+L277+L397+L369+L293+L423+L359</f>
        <v>6144.63</v>
      </c>
      <c r="M443" s="176">
        <f t="shared" si="181"/>
        <v>6144.63</v>
      </c>
      <c r="N443" s="176">
        <f t="shared" si="181"/>
        <v>0</v>
      </c>
      <c r="O443" s="256"/>
      <c r="P443" s="256"/>
      <c r="Q443" s="256"/>
      <c r="R443" s="256"/>
      <c r="S443" s="256"/>
      <c r="T443" s="256"/>
      <c r="U443" s="256"/>
      <c r="V443" s="256"/>
      <c r="W443" s="256"/>
      <c r="X443" s="265"/>
      <c r="Y443" s="2"/>
    </row>
    <row r="444" spans="1:25" ht="31.5">
      <c r="A444" s="332" t="s">
        <v>45</v>
      </c>
      <c r="B444" s="333"/>
      <c r="C444" s="331"/>
      <c r="D444" s="331"/>
      <c r="E444" s="339"/>
      <c r="F444" s="40" t="s">
        <v>36</v>
      </c>
      <c r="G444" s="178">
        <f>G445+G446</f>
        <v>956892800.5</v>
      </c>
      <c r="H444" s="178">
        <f>H445+H446</f>
        <v>173932636.59</v>
      </c>
      <c r="I444" s="179">
        <f t="shared" ref="I444:N444" si="182">I445+I446</f>
        <v>147974226.75</v>
      </c>
      <c r="J444" s="179">
        <f t="shared" si="182"/>
        <v>192074909.19</v>
      </c>
      <c r="K444" s="179">
        <f t="shared" si="182"/>
        <v>164360614.04000002</v>
      </c>
      <c r="L444" s="179">
        <f t="shared" si="182"/>
        <v>99822876.489999995</v>
      </c>
      <c r="M444" s="179">
        <f t="shared" si="182"/>
        <v>104336160.04000001</v>
      </c>
      <c r="N444" s="179">
        <f t="shared" si="182"/>
        <v>74391377.399999991</v>
      </c>
      <c r="O444" s="266"/>
      <c r="P444" s="266"/>
      <c r="Q444" s="266"/>
      <c r="R444" s="266"/>
      <c r="S444" s="266"/>
      <c r="T444" s="266"/>
      <c r="U444" s="266"/>
      <c r="V444" s="266"/>
      <c r="W444" s="266"/>
      <c r="X444" s="266"/>
      <c r="Y444" s="2"/>
    </row>
    <row r="445" spans="1:25" ht="63" customHeight="1">
      <c r="A445" s="334"/>
      <c r="B445" s="335"/>
      <c r="C445" s="331"/>
      <c r="D445" s="331"/>
      <c r="E445" s="339"/>
      <c r="F445" s="40" t="s">
        <v>41</v>
      </c>
      <c r="G445" s="178">
        <f>SUM(H445:N445)</f>
        <v>624794918.63999999</v>
      </c>
      <c r="H445" s="179">
        <f t="shared" ref="H445:N445" si="183">H442+H268+H227+H163</f>
        <v>104912538.62</v>
      </c>
      <c r="I445" s="179">
        <f t="shared" si="183"/>
        <v>100177891.56</v>
      </c>
      <c r="J445" s="179">
        <f t="shared" si="183"/>
        <v>102594781.96000001</v>
      </c>
      <c r="K445" s="179">
        <f t="shared" si="183"/>
        <v>122210197.15000001</v>
      </c>
      <c r="L445" s="179">
        <f t="shared" si="183"/>
        <v>70625436.909999996</v>
      </c>
      <c r="M445" s="179">
        <f t="shared" si="183"/>
        <v>75138391.820000008</v>
      </c>
      <c r="N445" s="179">
        <f t="shared" si="183"/>
        <v>49135680.619999997</v>
      </c>
      <c r="O445" s="267"/>
      <c r="P445" s="267"/>
      <c r="Q445" s="267"/>
      <c r="R445" s="267"/>
      <c r="S445" s="267"/>
      <c r="T445" s="267"/>
      <c r="U445" s="267"/>
      <c r="V445" s="267"/>
      <c r="W445" s="267"/>
      <c r="X445" s="267"/>
      <c r="Y445" s="2"/>
    </row>
    <row r="446" spans="1:25" ht="47.25">
      <c r="A446" s="336"/>
      <c r="B446" s="337"/>
      <c r="C446" s="331"/>
      <c r="D446" s="331"/>
      <c r="E446" s="339"/>
      <c r="F446" s="40" t="s">
        <v>42</v>
      </c>
      <c r="G446" s="178">
        <f>SUM(H446:N446)</f>
        <v>332097881.86000001</v>
      </c>
      <c r="H446" s="178">
        <f t="shared" ref="H446:N446" si="184">H164+H228+H443+H269</f>
        <v>69020097.969999999</v>
      </c>
      <c r="I446" s="178">
        <f t="shared" si="184"/>
        <v>47796335.189999998</v>
      </c>
      <c r="J446" s="178">
        <f t="shared" si="184"/>
        <v>89480127.229999989</v>
      </c>
      <c r="K446" s="178">
        <f t="shared" si="184"/>
        <v>42150416.890000008</v>
      </c>
      <c r="L446" s="178">
        <f t="shared" si="184"/>
        <v>29197439.580000002</v>
      </c>
      <c r="M446" s="178">
        <f t="shared" si="184"/>
        <v>29197768.219999999</v>
      </c>
      <c r="N446" s="178">
        <f t="shared" si="184"/>
        <v>25255696.779999997</v>
      </c>
      <c r="O446" s="268"/>
      <c r="P446" s="268"/>
      <c r="Q446" s="268"/>
      <c r="R446" s="268"/>
      <c r="S446" s="268"/>
      <c r="T446" s="268"/>
      <c r="U446" s="268"/>
      <c r="V446" s="268"/>
      <c r="W446" s="268"/>
      <c r="X446" s="268"/>
      <c r="Y446" s="2"/>
    </row>
  </sheetData>
  <mergeCells count="1969">
    <mergeCell ref="B388:B390"/>
    <mergeCell ref="C388:C390"/>
    <mergeCell ref="D388:D390"/>
    <mergeCell ref="E388:E390"/>
    <mergeCell ref="O388:O390"/>
    <mergeCell ref="P388:P390"/>
    <mergeCell ref="Q388:Q390"/>
    <mergeCell ref="R388:R390"/>
    <mergeCell ref="S388:S390"/>
    <mergeCell ref="T388:T390"/>
    <mergeCell ref="U388:U390"/>
    <mergeCell ref="V388:V390"/>
    <mergeCell ref="W388:W390"/>
    <mergeCell ref="X388:X390"/>
    <mergeCell ref="U404:U405"/>
    <mergeCell ref="B382:B384"/>
    <mergeCell ref="C382:C384"/>
    <mergeCell ref="D382:D384"/>
    <mergeCell ref="E382:E384"/>
    <mergeCell ref="O382:O384"/>
    <mergeCell ref="P382:P384"/>
    <mergeCell ref="Q382:Q384"/>
    <mergeCell ref="R382:R384"/>
    <mergeCell ref="S382:S384"/>
    <mergeCell ref="T382:T384"/>
    <mergeCell ref="U382:U384"/>
    <mergeCell ref="V382:V384"/>
    <mergeCell ref="W382:W384"/>
    <mergeCell ref="X382:X384"/>
    <mergeCell ref="B385:B387"/>
    <mergeCell ref="C385:C387"/>
    <mergeCell ref="D385:D387"/>
    <mergeCell ref="X342:X344"/>
    <mergeCell ref="S385:S387"/>
    <mergeCell ref="T385:T387"/>
    <mergeCell ref="U385:U387"/>
    <mergeCell ref="V385:V387"/>
    <mergeCell ref="W385:W387"/>
    <mergeCell ref="X385:X387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S348:S350"/>
    <mergeCell ref="T348:T350"/>
    <mergeCell ref="U348:U350"/>
    <mergeCell ref="V348:V350"/>
    <mergeCell ref="W348:W350"/>
    <mergeCell ref="X348:X350"/>
    <mergeCell ref="B360:B362"/>
    <mergeCell ref="C360:C362"/>
    <mergeCell ref="D360:D362"/>
    <mergeCell ref="E360:E362"/>
    <mergeCell ref="O360:O362"/>
    <mergeCell ref="P360:P362"/>
    <mergeCell ref="Q360:Q362"/>
    <mergeCell ref="W360:W362"/>
    <mergeCell ref="X360:X362"/>
    <mergeCell ref="E385:E387"/>
    <mergeCell ref="O385:O387"/>
    <mergeCell ref="X345:X347"/>
    <mergeCell ref="B261:B263"/>
    <mergeCell ref="C261:C263"/>
    <mergeCell ref="D261:D263"/>
    <mergeCell ref="E261:E263"/>
    <mergeCell ref="O261:O263"/>
    <mergeCell ref="E324:E326"/>
    <mergeCell ref="O324:O326"/>
    <mergeCell ref="T336:T338"/>
    <mergeCell ref="U336:U338"/>
    <mergeCell ref="S336:S338"/>
    <mergeCell ref="U324:U326"/>
    <mergeCell ref="E333:E335"/>
    <mergeCell ref="O333:O335"/>
    <mergeCell ref="P333:P335"/>
    <mergeCell ref="Q267:Q269"/>
    <mergeCell ref="X272:X274"/>
    <mergeCell ref="Q281:Q283"/>
    <mergeCell ref="P324:P326"/>
    <mergeCell ref="B339:B341"/>
    <mergeCell ref="C339:C341"/>
    <mergeCell ref="D339:D341"/>
    <mergeCell ref="E339:E341"/>
    <mergeCell ref="O339:O341"/>
    <mergeCell ref="W339:W341"/>
    <mergeCell ref="X339:X341"/>
    <mergeCell ref="B342:B344"/>
    <mergeCell ref="C342:C344"/>
    <mergeCell ref="D342:D344"/>
    <mergeCell ref="E342:E344"/>
    <mergeCell ref="O342:O344"/>
    <mergeCell ref="P342:P344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B258:B260"/>
    <mergeCell ref="C258:C260"/>
    <mergeCell ref="D258:D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E258:E260"/>
    <mergeCell ref="X258:X260"/>
    <mergeCell ref="R214:R216"/>
    <mergeCell ref="Q214:Q216"/>
    <mergeCell ref="O252:O254"/>
    <mergeCell ref="T244:T245"/>
    <mergeCell ref="V226:V228"/>
    <mergeCell ref="U183:U185"/>
    <mergeCell ref="B424:B426"/>
    <mergeCell ref="C424:C426"/>
    <mergeCell ref="D424:D426"/>
    <mergeCell ref="E424:E426"/>
    <mergeCell ref="O424:O426"/>
    <mergeCell ref="P424:P426"/>
    <mergeCell ref="Q424:Q426"/>
    <mergeCell ref="R424:R426"/>
    <mergeCell ref="S424:S426"/>
    <mergeCell ref="T424:T426"/>
    <mergeCell ref="U424:U426"/>
    <mergeCell ref="V424:V426"/>
    <mergeCell ref="W424:W426"/>
    <mergeCell ref="X424:X426"/>
    <mergeCell ref="B419:B420"/>
    <mergeCell ref="C419:C420"/>
    <mergeCell ref="D419:D420"/>
    <mergeCell ref="E419:E420"/>
    <mergeCell ref="F419:F420"/>
    <mergeCell ref="G419:G420"/>
    <mergeCell ref="H419:H420"/>
    <mergeCell ref="I419:I420"/>
    <mergeCell ref="J419:J420"/>
    <mergeCell ref="K419:K420"/>
    <mergeCell ref="M419:M420"/>
    <mergeCell ref="N419:N420"/>
    <mergeCell ref="B421:B423"/>
    <mergeCell ref="C421:C423"/>
    <mergeCell ref="D421:D423"/>
    <mergeCell ref="E421:E423"/>
    <mergeCell ref="O421:O423"/>
    <mergeCell ref="X354:X356"/>
    <mergeCell ref="P354:P356"/>
    <mergeCell ref="B395:B397"/>
    <mergeCell ref="E379:E381"/>
    <mergeCell ref="B401:B403"/>
    <mergeCell ref="B413:B415"/>
    <mergeCell ref="C413:C415"/>
    <mergeCell ref="D413:D415"/>
    <mergeCell ref="E413:E415"/>
    <mergeCell ref="O413:O415"/>
    <mergeCell ref="P413:P415"/>
    <mergeCell ref="Q413:Q415"/>
    <mergeCell ref="R413:R415"/>
    <mergeCell ref="S413:S415"/>
    <mergeCell ref="T413:T415"/>
    <mergeCell ref="T395:T397"/>
    <mergeCell ref="B391:B393"/>
    <mergeCell ref="C391:C393"/>
    <mergeCell ref="D391:D393"/>
    <mergeCell ref="E391:E393"/>
    <mergeCell ref="C395:C397"/>
    <mergeCell ref="D395:D397"/>
    <mergeCell ref="E395:E397"/>
    <mergeCell ref="X421:X423"/>
    <mergeCell ref="P385:P387"/>
    <mergeCell ref="X333:X335"/>
    <mergeCell ref="B336:B338"/>
    <mergeCell ref="C336:C338"/>
    <mergeCell ref="D336:D338"/>
    <mergeCell ref="E336:E338"/>
    <mergeCell ref="O336:O338"/>
    <mergeCell ref="P336:P338"/>
    <mergeCell ref="X336:X338"/>
    <mergeCell ref="Q336:Q338"/>
    <mergeCell ref="R336:R338"/>
    <mergeCell ref="O410:O412"/>
    <mergeCell ref="P410:P412"/>
    <mergeCell ref="Q410:Q412"/>
    <mergeCell ref="R410:R412"/>
    <mergeCell ref="S410:S412"/>
    <mergeCell ref="T410:T412"/>
    <mergeCell ref="U410:U412"/>
    <mergeCell ref="V410:V412"/>
    <mergeCell ref="W410:W412"/>
    <mergeCell ref="Q385:Q387"/>
    <mergeCell ref="R385:R387"/>
    <mergeCell ref="B345:B347"/>
    <mergeCell ref="C345:C347"/>
    <mergeCell ref="D345:D347"/>
    <mergeCell ref="E345:E347"/>
    <mergeCell ref="O345:O347"/>
    <mergeCell ref="P345:P347"/>
    <mergeCell ref="Q345:Q347"/>
    <mergeCell ref="R345:R347"/>
    <mergeCell ref="S345:S347"/>
    <mergeCell ref="T345:T347"/>
    <mergeCell ref="U345:U347"/>
    <mergeCell ref="V249:V251"/>
    <mergeCell ref="W249:W251"/>
    <mergeCell ref="R267:R269"/>
    <mergeCell ref="O217:O219"/>
    <mergeCell ref="W255:W257"/>
    <mergeCell ref="T252:T254"/>
    <mergeCell ref="C324:C326"/>
    <mergeCell ref="D324:D326"/>
    <mergeCell ref="T303:T305"/>
    <mergeCell ref="R226:R228"/>
    <mergeCell ref="H231:H233"/>
    <mergeCell ref="C321:C323"/>
    <mergeCell ref="D321:D323"/>
    <mergeCell ref="S351:S353"/>
    <mergeCell ref="U351:U353"/>
    <mergeCell ref="P330:P332"/>
    <mergeCell ref="Q330:Q332"/>
    <mergeCell ref="R330:R332"/>
    <mergeCell ref="S330:S332"/>
    <mergeCell ref="V345:V347"/>
    <mergeCell ref="W345:W347"/>
    <mergeCell ref="Q342:Q344"/>
    <mergeCell ref="R342:R344"/>
    <mergeCell ref="S342:S344"/>
    <mergeCell ref="T342:T344"/>
    <mergeCell ref="U342:U344"/>
    <mergeCell ref="V342:V344"/>
    <mergeCell ref="W342:W344"/>
    <mergeCell ref="D330:D332"/>
    <mergeCell ref="E330:E332"/>
    <mergeCell ref="O330:O332"/>
    <mergeCell ref="B324:B326"/>
    <mergeCell ref="B333:B335"/>
    <mergeCell ref="T330:T332"/>
    <mergeCell ref="U330:U332"/>
    <mergeCell ref="X410:X412"/>
    <mergeCell ref="B407:B409"/>
    <mergeCell ref="C407:C409"/>
    <mergeCell ref="E354:E356"/>
    <mergeCell ref="S354:S356"/>
    <mergeCell ref="B410:B412"/>
    <mergeCell ref="C410:C412"/>
    <mergeCell ref="D401:D403"/>
    <mergeCell ref="Q404:Q405"/>
    <mergeCell ref="E398:E400"/>
    <mergeCell ref="Q379:Q381"/>
    <mergeCell ref="E367:E369"/>
    <mergeCell ref="O395:O397"/>
    <mergeCell ref="E404:E406"/>
    <mergeCell ref="D407:D409"/>
    <mergeCell ref="E407:E409"/>
    <mergeCell ref="O407:O409"/>
    <mergeCell ref="P407:P409"/>
    <mergeCell ref="Q407:Q409"/>
    <mergeCell ref="R407:R409"/>
    <mergeCell ref="V376:V378"/>
    <mergeCell ref="W376:W378"/>
    <mergeCell ref="D410:D412"/>
    <mergeCell ref="E410:E412"/>
    <mergeCell ref="S404:S405"/>
    <mergeCell ref="R321:R323"/>
    <mergeCell ref="S321:S323"/>
    <mergeCell ref="T321:T323"/>
    <mergeCell ref="U321:U323"/>
    <mergeCell ref="V321:V323"/>
    <mergeCell ref="W321:W323"/>
    <mergeCell ref="X321:X323"/>
    <mergeCell ref="V330:V332"/>
    <mergeCell ref="V336:V338"/>
    <mergeCell ref="X373:X375"/>
    <mergeCell ref="W398:W400"/>
    <mergeCell ref="X398:X400"/>
    <mergeCell ref="O398:O400"/>
    <mergeCell ref="O404:O405"/>
    <mergeCell ref="P404:P405"/>
    <mergeCell ref="X324:X326"/>
    <mergeCell ref="B327:B329"/>
    <mergeCell ref="C327:C329"/>
    <mergeCell ref="D327:D329"/>
    <mergeCell ref="E327:E329"/>
    <mergeCell ref="O327:O329"/>
    <mergeCell ref="P327:P329"/>
    <mergeCell ref="Q327:Q329"/>
    <mergeCell ref="R327:R329"/>
    <mergeCell ref="S327:S329"/>
    <mergeCell ref="T327:T329"/>
    <mergeCell ref="U327:U329"/>
    <mergeCell ref="V327:V329"/>
    <mergeCell ref="W327:W329"/>
    <mergeCell ref="X327:X329"/>
    <mergeCell ref="B330:B332"/>
    <mergeCell ref="C330:C332"/>
    <mergeCell ref="R249:R251"/>
    <mergeCell ref="S249:S251"/>
    <mergeCell ref="T249:T251"/>
    <mergeCell ref="T255:T257"/>
    <mergeCell ref="R278:R280"/>
    <mergeCell ref="P249:P251"/>
    <mergeCell ref="B284:B286"/>
    <mergeCell ref="W330:W332"/>
    <mergeCell ref="X330:X332"/>
    <mergeCell ref="X351:X353"/>
    <mergeCell ref="P351:P353"/>
    <mergeCell ref="O351:O353"/>
    <mergeCell ref="E351:E353"/>
    <mergeCell ref="S217:S219"/>
    <mergeCell ref="T217:T219"/>
    <mergeCell ref="U217:U219"/>
    <mergeCell ref="V217:V219"/>
    <mergeCell ref="W217:W219"/>
    <mergeCell ref="X217:X219"/>
    <mergeCell ref="R231:R233"/>
    <mergeCell ref="R223:R225"/>
    <mergeCell ref="Q246:Q248"/>
    <mergeCell ref="V223:V225"/>
    <mergeCell ref="V220:V222"/>
    <mergeCell ref="T220:T222"/>
    <mergeCell ref="X255:X257"/>
    <mergeCell ref="X284:X286"/>
    <mergeCell ref="U249:U251"/>
    <mergeCell ref="E321:E323"/>
    <mergeCell ref="O321:O323"/>
    <mergeCell ref="P321:P323"/>
    <mergeCell ref="Q321:Q323"/>
    <mergeCell ref="U223:U225"/>
    <mergeCell ref="U220:U222"/>
    <mergeCell ref="S214:S216"/>
    <mergeCell ref="U234:U236"/>
    <mergeCell ref="T231:T233"/>
    <mergeCell ref="U238:U239"/>
    <mergeCell ref="V234:V236"/>
    <mergeCell ref="V351:V353"/>
    <mergeCell ref="T351:T353"/>
    <mergeCell ref="V303:V305"/>
    <mergeCell ref="W303:W305"/>
    <mergeCell ref="T297:T299"/>
    <mergeCell ref="U291:U293"/>
    <mergeCell ref="E108:E110"/>
    <mergeCell ref="B318:B320"/>
    <mergeCell ref="C318:C320"/>
    <mergeCell ref="D318:D320"/>
    <mergeCell ref="E318:E320"/>
    <mergeCell ref="O318:O320"/>
    <mergeCell ref="P318:P320"/>
    <mergeCell ref="Q318:Q320"/>
    <mergeCell ref="R318:R320"/>
    <mergeCell ref="S318:S320"/>
    <mergeCell ref="T318:T320"/>
    <mergeCell ref="B120:B122"/>
    <mergeCell ref="C120:C122"/>
    <mergeCell ref="D120:D122"/>
    <mergeCell ref="E120:E122"/>
    <mergeCell ref="S278:S280"/>
    <mergeCell ref="T278:T280"/>
    <mergeCell ref="R281:R283"/>
    <mergeCell ref="T281:T283"/>
    <mergeCell ref="V255:V257"/>
    <mergeCell ref="V264:V266"/>
    <mergeCell ref="P278:P280"/>
    <mergeCell ref="O284:O286"/>
    <mergeCell ref="P284:P286"/>
    <mergeCell ref="X315:X317"/>
    <mergeCell ref="T284:T286"/>
    <mergeCell ref="C284:C286"/>
    <mergeCell ref="D284:D286"/>
    <mergeCell ref="B208:B210"/>
    <mergeCell ref="E208:E210"/>
    <mergeCell ref="P208:P210"/>
    <mergeCell ref="Q208:Q210"/>
    <mergeCell ref="R208:R210"/>
    <mergeCell ref="S208:S210"/>
    <mergeCell ref="T208:T210"/>
    <mergeCell ref="U208:U210"/>
    <mergeCell ref="V208:V210"/>
    <mergeCell ref="W208:W210"/>
    <mergeCell ref="V238:V239"/>
    <mergeCell ref="S244:S245"/>
    <mergeCell ref="V244:V245"/>
    <mergeCell ref="Q238:Q239"/>
    <mergeCell ref="P217:P219"/>
    <mergeCell ref="Q217:Q219"/>
    <mergeCell ref="R217:R219"/>
    <mergeCell ref="R220:R222"/>
    <mergeCell ref="Q240:Q242"/>
    <mergeCell ref="U240:U242"/>
    <mergeCell ref="V240:V242"/>
    <mergeCell ref="U226:U228"/>
    <mergeCell ref="T223:T225"/>
    <mergeCell ref="X318:X320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X312:X314"/>
    <mergeCell ref="V275:V277"/>
    <mergeCell ref="E275:E277"/>
    <mergeCell ref="O275:O277"/>
    <mergeCell ref="V278:V280"/>
    <mergeCell ref="V281:V283"/>
    <mergeCell ref="V287:V289"/>
    <mergeCell ref="R284:R286"/>
    <mergeCell ref="V297:V299"/>
    <mergeCell ref="U275:U277"/>
    <mergeCell ref="R244:R245"/>
    <mergeCell ref="E284:E286"/>
    <mergeCell ref="V246:V248"/>
    <mergeCell ref="S272:S274"/>
    <mergeCell ref="V177:V179"/>
    <mergeCell ref="T177:T179"/>
    <mergeCell ref="U162:U164"/>
    <mergeCell ref="T174:T176"/>
    <mergeCell ref="T171:T172"/>
    <mergeCell ref="V252:V254"/>
    <mergeCell ref="Q252:Q254"/>
    <mergeCell ref="V267:V269"/>
    <mergeCell ref="U198:U200"/>
    <mergeCell ref="T198:T200"/>
    <mergeCell ref="Q183:Q185"/>
    <mergeCell ref="T192:T194"/>
    <mergeCell ref="U192:U194"/>
    <mergeCell ref="T180:T182"/>
    <mergeCell ref="T195:T197"/>
    <mergeCell ref="V183:V185"/>
    <mergeCell ref="S165:S167"/>
    <mergeCell ref="V165:V167"/>
    <mergeCell ref="Q180:Q182"/>
    <mergeCell ref="R180:R182"/>
    <mergeCell ref="Q255:Q257"/>
    <mergeCell ref="R255:R257"/>
    <mergeCell ref="U255:U257"/>
    <mergeCell ref="S267:S269"/>
    <mergeCell ref="T226:T228"/>
    <mergeCell ref="T246:T248"/>
    <mergeCell ref="R252:R254"/>
    <mergeCell ref="S252:S254"/>
    <mergeCell ref="V198:V200"/>
    <mergeCell ref="U211:U213"/>
    <mergeCell ref="V195:V197"/>
    <mergeCell ref="T69:T71"/>
    <mergeCell ref="V69:V71"/>
    <mergeCell ref="W278:W280"/>
    <mergeCell ref="X278:X280"/>
    <mergeCell ref="Q284:Q286"/>
    <mergeCell ref="X357:X359"/>
    <mergeCell ref="T363:T365"/>
    <mergeCell ref="F354:F356"/>
    <mergeCell ref="H354:H356"/>
    <mergeCell ref="J354:J356"/>
    <mergeCell ref="K354:K356"/>
    <mergeCell ref="G354:G356"/>
    <mergeCell ref="V354:V356"/>
    <mergeCell ref="Q357:Q359"/>
    <mergeCell ref="R357:R359"/>
    <mergeCell ref="V357:V359"/>
    <mergeCell ref="W357:W359"/>
    <mergeCell ref="U357:U359"/>
    <mergeCell ref="U363:U365"/>
    <mergeCell ref="Q363:Q365"/>
    <mergeCell ref="S363:S365"/>
    <mergeCell ref="R363:R365"/>
    <mergeCell ref="W354:W356"/>
    <mergeCell ref="S281:S283"/>
    <mergeCell ref="T300:T302"/>
    <mergeCell ref="S287:S289"/>
    <mergeCell ref="O278:O280"/>
    <mergeCell ref="U244:U245"/>
    <mergeCell ref="U246:U248"/>
    <mergeCell ref="X379:X381"/>
    <mergeCell ref="S379:S381"/>
    <mergeCell ref="T379:T381"/>
    <mergeCell ref="U379:U381"/>
    <mergeCell ref="V379:V381"/>
    <mergeCell ref="W379:W381"/>
    <mergeCell ref="D57:D59"/>
    <mergeCell ref="D63:D65"/>
    <mergeCell ref="S264:S266"/>
    <mergeCell ref="T264:T266"/>
    <mergeCell ref="U294:U296"/>
    <mergeCell ref="Q272:Q274"/>
    <mergeCell ref="Q275:Q277"/>
    <mergeCell ref="T275:T277"/>
    <mergeCell ref="U281:U283"/>
    <mergeCell ref="Q278:Q280"/>
    <mergeCell ref="T272:T274"/>
    <mergeCell ref="T287:T289"/>
    <mergeCell ref="T354:T356"/>
    <mergeCell ref="U354:U356"/>
    <mergeCell ref="Q354:Q356"/>
    <mergeCell ref="R354:R356"/>
    <mergeCell ref="S284:S286"/>
    <mergeCell ref="Q294:Q296"/>
    <mergeCell ref="R294:R296"/>
    <mergeCell ref="R287:R289"/>
    <mergeCell ref="U272:U274"/>
    <mergeCell ref="U267:U269"/>
    <mergeCell ref="U264:U266"/>
    <mergeCell ref="R324:R326"/>
    <mergeCell ref="R238:R239"/>
    <mergeCell ref="R246:R248"/>
    <mergeCell ref="W39:W41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T57:T59"/>
    <mergeCell ref="U63:U65"/>
    <mergeCell ref="P66:P68"/>
    <mergeCell ref="O66:O68"/>
    <mergeCell ref="O39:O41"/>
    <mergeCell ref="P39:P41"/>
    <mergeCell ref="Q39:Q41"/>
    <mergeCell ref="R39:R41"/>
    <mergeCell ref="R57:R59"/>
    <mergeCell ref="R60:R62"/>
    <mergeCell ref="N54:N56"/>
    <mergeCell ref="E63:E65"/>
    <mergeCell ref="X416:X418"/>
    <mergeCell ref="S391:S393"/>
    <mergeCell ref="R404:R405"/>
    <mergeCell ref="X413:X415"/>
    <mergeCell ref="R401:R403"/>
    <mergeCell ref="X404:X406"/>
    <mergeCell ref="X401:X403"/>
    <mergeCell ref="X407:X409"/>
    <mergeCell ref="U401:U403"/>
    <mergeCell ref="W413:W415"/>
    <mergeCell ref="W407:W409"/>
    <mergeCell ref="U413:U415"/>
    <mergeCell ref="V413:V415"/>
    <mergeCell ref="S238:S239"/>
    <mergeCell ref="T238:T239"/>
    <mergeCell ref="T234:T236"/>
    <mergeCell ref="U231:U233"/>
    <mergeCell ref="V272:V274"/>
    <mergeCell ref="X297:X299"/>
    <mergeCell ref="W275:W277"/>
    <mergeCell ref="U391:U393"/>
    <mergeCell ref="V391:V393"/>
    <mergeCell ref="T401:T403"/>
    <mergeCell ref="W315:W317"/>
    <mergeCell ref="V231:V233"/>
    <mergeCell ref="R275:R277"/>
    <mergeCell ref="X395:X397"/>
    <mergeCell ref="S376:S378"/>
    <mergeCell ref="T376:T378"/>
    <mergeCell ref="U376:U378"/>
    <mergeCell ref="U252:U254"/>
    <mergeCell ref="S246:S248"/>
    <mergeCell ref="S324:S326"/>
    <mergeCell ref="R272:R274"/>
    <mergeCell ref="Q324:Q326"/>
    <mergeCell ref="R264:R266"/>
    <mergeCell ref="S275:S277"/>
    <mergeCell ref="S294:S296"/>
    <mergeCell ref="B315:B317"/>
    <mergeCell ref="C315:C317"/>
    <mergeCell ref="D315:D317"/>
    <mergeCell ref="E315:E317"/>
    <mergeCell ref="O315:O317"/>
    <mergeCell ref="C297:C299"/>
    <mergeCell ref="C291:C293"/>
    <mergeCell ref="D291:D293"/>
    <mergeCell ref="E291:E293"/>
    <mergeCell ref="D287:D289"/>
    <mergeCell ref="O306:O308"/>
    <mergeCell ref="Q303:Q305"/>
    <mergeCell ref="R303:R305"/>
    <mergeCell ref="O294:O296"/>
    <mergeCell ref="D278:D280"/>
    <mergeCell ref="E278:E280"/>
    <mergeCell ref="Q297:Q299"/>
    <mergeCell ref="R297:R299"/>
    <mergeCell ref="E300:E302"/>
    <mergeCell ref="B312:B314"/>
    <mergeCell ref="B291:B293"/>
    <mergeCell ref="B297:B299"/>
    <mergeCell ref="B306:B308"/>
    <mergeCell ref="B321:B323"/>
    <mergeCell ref="P275:P277"/>
    <mergeCell ref="P281:P283"/>
    <mergeCell ref="E309:E311"/>
    <mergeCell ref="O309:O311"/>
    <mergeCell ref="P309:P311"/>
    <mergeCell ref="E303:E305"/>
    <mergeCell ref="O303:O305"/>
    <mergeCell ref="P303:P305"/>
    <mergeCell ref="P300:P302"/>
    <mergeCell ref="O244:O245"/>
    <mergeCell ref="P234:P236"/>
    <mergeCell ref="O281:O283"/>
    <mergeCell ref="P240:P242"/>
    <mergeCell ref="B249:B251"/>
    <mergeCell ref="A271:B271"/>
    <mergeCell ref="A246:A248"/>
    <mergeCell ref="A252:A254"/>
    <mergeCell ref="A249:A251"/>
    <mergeCell ref="B281:B283"/>
    <mergeCell ref="C281:C283"/>
    <mergeCell ref="C264:C266"/>
    <mergeCell ref="D264:D266"/>
    <mergeCell ref="E281:E283"/>
    <mergeCell ref="E264:E266"/>
    <mergeCell ref="D255:D257"/>
    <mergeCell ref="B275:B277"/>
    <mergeCell ref="D252:D254"/>
    <mergeCell ref="B278:B280"/>
    <mergeCell ref="C278:C280"/>
    <mergeCell ref="B255:B257"/>
    <mergeCell ref="C255:C257"/>
    <mergeCell ref="P255:P257"/>
    <mergeCell ref="B272:B274"/>
    <mergeCell ref="C294:C296"/>
    <mergeCell ref="D294:D296"/>
    <mergeCell ref="E294:E296"/>
    <mergeCell ref="P294:P296"/>
    <mergeCell ref="P252:P254"/>
    <mergeCell ref="E249:E251"/>
    <mergeCell ref="O249:O251"/>
    <mergeCell ref="C249:C251"/>
    <mergeCell ref="B287:B289"/>
    <mergeCell ref="B294:B296"/>
    <mergeCell ref="B246:B248"/>
    <mergeCell ref="B234:B236"/>
    <mergeCell ref="C243:C245"/>
    <mergeCell ref="A270:B270"/>
    <mergeCell ref="A264:A266"/>
    <mergeCell ref="B264:B266"/>
    <mergeCell ref="A281:A283"/>
    <mergeCell ref="A272:A274"/>
    <mergeCell ref="C272:C274"/>
    <mergeCell ref="C234:C236"/>
    <mergeCell ref="A240:A242"/>
    <mergeCell ref="A243:A245"/>
    <mergeCell ref="O246:O248"/>
    <mergeCell ref="E240:E242"/>
    <mergeCell ref="P267:P269"/>
    <mergeCell ref="I272:I274"/>
    <mergeCell ref="H272:H274"/>
    <mergeCell ref="L272:L274"/>
    <mergeCell ref="A287:A289"/>
    <mergeCell ref="P198:P200"/>
    <mergeCell ref="E287:E289"/>
    <mergeCell ref="O287:O289"/>
    <mergeCell ref="J272:J274"/>
    <mergeCell ref="P205:P207"/>
    <mergeCell ref="E267:E269"/>
    <mergeCell ref="P220:P222"/>
    <mergeCell ref="P226:P228"/>
    <mergeCell ref="O238:O239"/>
    <mergeCell ref="P238:P239"/>
    <mergeCell ref="O223:O225"/>
    <mergeCell ref="N231:N233"/>
    <mergeCell ref="J231:J233"/>
    <mergeCell ref="O220:O222"/>
    <mergeCell ref="D272:D274"/>
    <mergeCell ref="D267:D269"/>
    <mergeCell ref="D237:D239"/>
    <mergeCell ref="D275:D277"/>
    <mergeCell ref="D249:D251"/>
    <mergeCell ref="E246:E248"/>
    <mergeCell ref="E272:E274"/>
    <mergeCell ref="E237:E239"/>
    <mergeCell ref="P272:P274"/>
    <mergeCell ref="O272:O274"/>
    <mergeCell ref="M272:M274"/>
    <mergeCell ref="N272:N274"/>
    <mergeCell ref="F272:F274"/>
    <mergeCell ref="P246:P248"/>
    <mergeCell ref="P264:P266"/>
    <mergeCell ref="D243:D245"/>
    <mergeCell ref="E243:E245"/>
    <mergeCell ref="D281:D283"/>
    <mergeCell ref="B180:B182"/>
    <mergeCell ref="A214:A216"/>
    <mergeCell ref="B214:B216"/>
    <mergeCell ref="D198:D200"/>
    <mergeCell ref="K231:K233"/>
    <mergeCell ref="D240:D242"/>
    <mergeCell ref="C275:C277"/>
    <mergeCell ref="D297:D299"/>
    <mergeCell ref="B220:B222"/>
    <mergeCell ref="A220:A222"/>
    <mergeCell ref="C267:C269"/>
    <mergeCell ref="C246:C248"/>
    <mergeCell ref="A267:B269"/>
    <mergeCell ref="A223:A225"/>
    <mergeCell ref="A226:B228"/>
    <mergeCell ref="B223:B225"/>
    <mergeCell ref="A229:B229"/>
    <mergeCell ref="A234:A236"/>
    <mergeCell ref="C223:C225"/>
    <mergeCell ref="C240:C242"/>
    <mergeCell ref="C237:C239"/>
    <mergeCell ref="C231:C233"/>
    <mergeCell ref="D246:D248"/>
    <mergeCell ref="E255:E257"/>
    <mergeCell ref="C226:C228"/>
    <mergeCell ref="D226:D228"/>
    <mergeCell ref="D223:D225"/>
    <mergeCell ref="E226:E228"/>
    <mergeCell ref="D220:D222"/>
    <mergeCell ref="E223:E225"/>
    <mergeCell ref="E252:E254"/>
    <mergeCell ref="B240:B242"/>
    <mergeCell ref="B171:B173"/>
    <mergeCell ref="A168:B170"/>
    <mergeCell ref="D168:D170"/>
    <mergeCell ref="E186:E188"/>
    <mergeCell ref="E198:E200"/>
    <mergeCell ref="B237:B239"/>
    <mergeCell ref="B231:B233"/>
    <mergeCell ref="C214:C216"/>
    <mergeCell ref="B174:B176"/>
    <mergeCell ref="C183:C185"/>
    <mergeCell ref="D180:D182"/>
    <mergeCell ref="E183:E185"/>
    <mergeCell ref="E231:E233"/>
    <mergeCell ref="C198:C200"/>
    <mergeCell ref="C195:C197"/>
    <mergeCell ref="D195:D197"/>
    <mergeCell ref="B217:B219"/>
    <mergeCell ref="C217:C219"/>
    <mergeCell ref="B198:B200"/>
    <mergeCell ref="B192:B194"/>
    <mergeCell ref="D217:D219"/>
    <mergeCell ref="E217:E219"/>
    <mergeCell ref="E205:E207"/>
    <mergeCell ref="B211:B213"/>
    <mergeCell ref="D214:D216"/>
    <mergeCell ref="A186:A188"/>
    <mergeCell ref="A183:A185"/>
    <mergeCell ref="B183:B185"/>
    <mergeCell ref="B186:B188"/>
    <mergeCell ref="C174:C176"/>
    <mergeCell ref="B177:B179"/>
    <mergeCell ref="A177:A179"/>
    <mergeCell ref="A159:A161"/>
    <mergeCell ref="B84:B86"/>
    <mergeCell ref="C84:C86"/>
    <mergeCell ref="D84:D86"/>
    <mergeCell ref="E84:E86"/>
    <mergeCell ref="D81:D83"/>
    <mergeCell ref="C81:C83"/>
    <mergeCell ref="B123:B125"/>
    <mergeCell ref="C123:C125"/>
    <mergeCell ref="D123:D125"/>
    <mergeCell ref="B159:B161"/>
    <mergeCell ref="E159:E161"/>
    <mergeCell ref="B90:B92"/>
    <mergeCell ref="C90:C92"/>
    <mergeCell ref="D90:D92"/>
    <mergeCell ref="D132:D134"/>
    <mergeCell ref="A132:A134"/>
    <mergeCell ref="E87:E89"/>
    <mergeCell ref="D159:D161"/>
    <mergeCell ref="C132:C134"/>
    <mergeCell ref="C159:C161"/>
    <mergeCell ref="B96:B98"/>
    <mergeCell ref="C96:C98"/>
    <mergeCell ref="D96:D98"/>
    <mergeCell ref="E96:E98"/>
    <mergeCell ref="C150:C152"/>
    <mergeCell ref="B117:B119"/>
    <mergeCell ref="C117:C119"/>
    <mergeCell ref="D117:D119"/>
    <mergeCell ref="E117:E119"/>
    <mergeCell ref="B156:B158"/>
    <mergeCell ref="C156:C158"/>
    <mergeCell ref="C75:C77"/>
    <mergeCell ref="B99:B101"/>
    <mergeCell ref="B87:B89"/>
    <mergeCell ref="C102:C104"/>
    <mergeCell ref="D102:D104"/>
    <mergeCell ref="B93:B95"/>
    <mergeCell ref="D108:D110"/>
    <mergeCell ref="C168:C170"/>
    <mergeCell ref="E165:E167"/>
    <mergeCell ref="D162:D164"/>
    <mergeCell ref="E162:E164"/>
    <mergeCell ref="N171:N172"/>
    <mergeCell ref="E81:E83"/>
    <mergeCell ref="N123:N125"/>
    <mergeCell ref="H123:H125"/>
    <mergeCell ref="E123:E125"/>
    <mergeCell ref="L168:L170"/>
    <mergeCell ref="N165:N167"/>
    <mergeCell ref="B129:B131"/>
    <mergeCell ref="C129:C131"/>
    <mergeCell ref="D129:D131"/>
    <mergeCell ref="E129:E131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B150:B152"/>
    <mergeCell ref="A162:B164"/>
    <mergeCell ref="E78:E80"/>
    <mergeCell ref="C78:C80"/>
    <mergeCell ref="O165:O167"/>
    <mergeCell ref="O159:O161"/>
    <mergeCell ref="H168:H170"/>
    <mergeCell ref="I168:I170"/>
    <mergeCell ref="D78:D80"/>
    <mergeCell ref="O132:O134"/>
    <mergeCell ref="E132:E134"/>
    <mergeCell ref="M123:M125"/>
    <mergeCell ref="L123:L125"/>
    <mergeCell ref="M165:M167"/>
    <mergeCell ref="K165:K167"/>
    <mergeCell ref="J165:J167"/>
    <mergeCell ref="E102:E104"/>
    <mergeCell ref="F165:F167"/>
    <mergeCell ref="G123:G125"/>
    <mergeCell ref="F123:F125"/>
    <mergeCell ref="D165:D167"/>
    <mergeCell ref="G165:G167"/>
    <mergeCell ref="I165:I167"/>
    <mergeCell ref="H165:H167"/>
    <mergeCell ref="O123:O125"/>
    <mergeCell ref="O81:O83"/>
    <mergeCell ref="K123:K125"/>
    <mergeCell ref="J123:J125"/>
    <mergeCell ref="O84:O86"/>
    <mergeCell ref="E111:E113"/>
    <mergeCell ref="O78:O80"/>
    <mergeCell ref="D150:D152"/>
    <mergeCell ref="O129:O131"/>
    <mergeCell ref="O138:O140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C162:C164"/>
    <mergeCell ref="B69:B71"/>
    <mergeCell ref="C69:C71"/>
    <mergeCell ref="C165:C167"/>
    <mergeCell ref="A165:B167"/>
    <mergeCell ref="B81:B83"/>
    <mergeCell ref="A123:A125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36:B38"/>
    <mergeCell ref="O33:O35"/>
    <mergeCell ref="B57:B59"/>
    <mergeCell ref="E66:E68"/>
    <mergeCell ref="O57:O59"/>
    <mergeCell ref="O60:O62"/>
    <mergeCell ref="P63:P65"/>
    <mergeCell ref="Q69:Q71"/>
    <mergeCell ref="K54:K56"/>
    <mergeCell ref="D60:D62"/>
    <mergeCell ref="P123:P125"/>
    <mergeCell ref="P132:P134"/>
    <mergeCell ref="R75:R77"/>
    <mergeCell ref="U75:U77"/>
    <mergeCell ref="T75:T77"/>
    <mergeCell ref="Q132:Q134"/>
    <mergeCell ref="R123:R125"/>
    <mergeCell ref="V72:V74"/>
    <mergeCell ref="P75:P77"/>
    <mergeCell ref="P72:P74"/>
    <mergeCell ref="T72:T74"/>
    <mergeCell ref="S69:S71"/>
    <mergeCell ref="S66:S68"/>
    <mergeCell ref="O72:O74"/>
    <mergeCell ref="E45:E47"/>
    <mergeCell ref="O45:O47"/>
    <mergeCell ref="P45:P47"/>
    <mergeCell ref="Q45:Q47"/>
    <mergeCell ref="R45:R47"/>
    <mergeCell ref="S45:S47"/>
    <mergeCell ref="T45:T47"/>
    <mergeCell ref="U45:U47"/>
    <mergeCell ref="D111:D113"/>
    <mergeCell ref="U165:U167"/>
    <mergeCell ref="V78:V80"/>
    <mergeCell ref="T132:T134"/>
    <mergeCell ref="T159:T161"/>
    <mergeCell ref="S123:S125"/>
    <mergeCell ref="Q123:Q125"/>
    <mergeCell ref="T162:T164"/>
    <mergeCell ref="U123:U125"/>
    <mergeCell ref="V162:V164"/>
    <mergeCell ref="V123:V125"/>
    <mergeCell ref="Q75:Q77"/>
    <mergeCell ref="R132:R134"/>
    <mergeCell ref="R159:R161"/>
    <mergeCell ref="P165:P167"/>
    <mergeCell ref="P162:P164"/>
    <mergeCell ref="I123:I125"/>
    <mergeCell ref="W234:W236"/>
    <mergeCell ref="W223:W225"/>
    <mergeCell ref="W84:W86"/>
    <mergeCell ref="S84:S86"/>
    <mergeCell ref="R198:R200"/>
    <mergeCell ref="P192:P194"/>
    <mergeCell ref="V180:V182"/>
    <mergeCell ref="V186:V188"/>
    <mergeCell ref="T183:T185"/>
    <mergeCell ref="T189:T191"/>
    <mergeCell ref="Q186:Q188"/>
    <mergeCell ref="S186:S188"/>
    <mergeCell ref="T186:T188"/>
    <mergeCell ref="W186:W188"/>
    <mergeCell ref="W189:W191"/>
    <mergeCell ref="W171:W172"/>
    <mergeCell ref="W267:W269"/>
    <mergeCell ref="W240:W242"/>
    <mergeCell ref="X220:X222"/>
    <mergeCell ref="W220:W222"/>
    <mergeCell ref="W246:W248"/>
    <mergeCell ref="W264:W266"/>
    <mergeCell ref="W231:W233"/>
    <mergeCell ref="W272:W274"/>
    <mergeCell ref="W226:W228"/>
    <mergeCell ref="W300:W302"/>
    <mergeCell ref="X264:X266"/>
    <mergeCell ref="X238:X239"/>
    <mergeCell ref="X244:X245"/>
    <mergeCell ref="W252:W254"/>
    <mergeCell ref="W238:W239"/>
    <mergeCell ref="X249:X251"/>
    <mergeCell ref="W244:W245"/>
    <mergeCell ref="X252:X254"/>
    <mergeCell ref="W281:W283"/>
    <mergeCell ref="W287:W289"/>
    <mergeCell ref="X281:X283"/>
    <mergeCell ref="X294:X296"/>
    <mergeCell ref="X226:X228"/>
    <mergeCell ref="X234:X236"/>
    <mergeCell ref="X231:X233"/>
    <mergeCell ref="X300:X302"/>
    <mergeCell ref="X240:X242"/>
    <mergeCell ref="X267:X269"/>
    <mergeCell ref="X287:X289"/>
    <mergeCell ref="X223:X225"/>
    <mergeCell ref="O438:O440"/>
    <mergeCell ref="Q438:Q440"/>
    <mergeCell ref="P438:P440"/>
    <mergeCell ref="U444:U446"/>
    <mergeCell ref="U441:U443"/>
    <mergeCell ref="U438:U440"/>
    <mergeCell ref="V444:V446"/>
    <mergeCell ref="V441:V443"/>
    <mergeCell ref="V438:V440"/>
    <mergeCell ref="X441:X443"/>
    <mergeCell ref="W441:W443"/>
    <mergeCell ref="W363:W365"/>
    <mergeCell ref="W444:W446"/>
    <mergeCell ref="X444:X446"/>
    <mergeCell ref="X438:X440"/>
    <mergeCell ref="W438:W440"/>
    <mergeCell ref="V363:V365"/>
    <mergeCell ref="X363:X365"/>
    <mergeCell ref="W391:W393"/>
    <mergeCell ref="X391:X393"/>
    <mergeCell ref="P367:P369"/>
    <mergeCell ref="Q367:Q369"/>
    <mergeCell ref="R367:R369"/>
    <mergeCell ref="S367:S369"/>
    <mergeCell ref="T367:T369"/>
    <mergeCell ref="U367:U369"/>
    <mergeCell ref="V367:V369"/>
    <mergeCell ref="W367:W369"/>
    <mergeCell ref="X367:X369"/>
    <mergeCell ref="V373:V375"/>
    <mergeCell ref="W373:W375"/>
    <mergeCell ref="V429:V431"/>
    <mergeCell ref="E444:E446"/>
    <mergeCell ref="D441:D443"/>
    <mergeCell ref="D444:D446"/>
    <mergeCell ref="E441:E443"/>
    <mergeCell ref="E438:E440"/>
    <mergeCell ref="F427:F428"/>
    <mergeCell ref="E373:E375"/>
    <mergeCell ref="O373:O375"/>
    <mergeCell ref="P373:P375"/>
    <mergeCell ref="Q373:Q375"/>
    <mergeCell ref="R373:R375"/>
    <mergeCell ref="T444:T446"/>
    <mergeCell ref="S444:S446"/>
    <mergeCell ref="T441:T443"/>
    <mergeCell ref="S441:S443"/>
    <mergeCell ref="S438:S440"/>
    <mergeCell ref="P441:P443"/>
    <mergeCell ref="Q441:Q443"/>
    <mergeCell ref="O444:O446"/>
    <mergeCell ref="Q444:Q446"/>
    <mergeCell ref="R444:R446"/>
    <mergeCell ref="P444:P446"/>
    <mergeCell ref="T438:T440"/>
    <mergeCell ref="R438:R440"/>
    <mergeCell ref="H427:H428"/>
    <mergeCell ref="G427:G428"/>
    <mergeCell ref="I427:I428"/>
    <mergeCell ref="K427:K428"/>
    <mergeCell ref="N427:N428"/>
    <mergeCell ref="M427:M428"/>
    <mergeCell ref="T416:T418"/>
    <mergeCell ref="R441:R443"/>
    <mergeCell ref="C444:C446"/>
    <mergeCell ref="B438:B440"/>
    <mergeCell ref="C438:C440"/>
    <mergeCell ref="A444:B446"/>
    <mergeCell ref="A438:A440"/>
    <mergeCell ref="A441:B443"/>
    <mergeCell ref="C441:C443"/>
    <mergeCell ref="O363:O365"/>
    <mergeCell ref="L354:L356"/>
    <mergeCell ref="M354:M356"/>
    <mergeCell ref="I354:I356"/>
    <mergeCell ref="P363:P365"/>
    <mergeCell ref="O441:O443"/>
    <mergeCell ref="E427:E428"/>
    <mergeCell ref="D363:D365"/>
    <mergeCell ref="C357:C359"/>
    <mergeCell ref="B363:B365"/>
    <mergeCell ref="B357:B359"/>
    <mergeCell ref="C427:C428"/>
    <mergeCell ref="D357:D359"/>
    <mergeCell ref="E357:E359"/>
    <mergeCell ref="E363:E365"/>
    <mergeCell ref="D354:D356"/>
    <mergeCell ref="D427:D428"/>
    <mergeCell ref="N354:N356"/>
    <mergeCell ref="J427:J428"/>
    <mergeCell ref="O429:O431"/>
    <mergeCell ref="P429:P431"/>
    <mergeCell ref="O357:O359"/>
    <mergeCell ref="O354:O356"/>
    <mergeCell ref="P357:P359"/>
    <mergeCell ref="A430:A431"/>
    <mergeCell ref="A427:A428"/>
    <mergeCell ref="A363:A365"/>
    <mergeCell ref="A354:A356"/>
    <mergeCell ref="D438:D440"/>
    <mergeCell ref="B429:B431"/>
    <mergeCell ref="B427:B428"/>
    <mergeCell ref="B303:B305"/>
    <mergeCell ref="C303:C305"/>
    <mergeCell ref="D303:D305"/>
    <mergeCell ref="B373:B375"/>
    <mergeCell ref="C373:C375"/>
    <mergeCell ref="D373:D375"/>
    <mergeCell ref="B398:B400"/>
    <mergeCell ref="C398:C400"/>
    <mergeCell ref="D398:D400"/>
    <mergeCell ref="C429:C431"/>
    <mergeCell ref="B367:B369"/>
    <mergeCell ref="C367:C369"/>
    <mergeCell ref="D367:D369"/>
    <mergeCell ref="B309:B311"/>
    <mergeCell ref="C309:C311"/>
    <mergeCell ref="D309:D311"/>
    <mergeCell ref="B404:B406"/>
    <mergeCell ref="C404:C406"/>
    <mergeCell ref="D404:D406"/>
    <mergeCell ref="A351:A353"/>
    <mergeCell ref="D351:D353"/>
    <mergeCell ref="C351:C353"/>
    <mergeCell ref="B351:B353"/>
    <mergeCell ref="C354:C356"/>
    <mergeCell ref="B370:B372"/>
    <mergeCell ref="D429:D431"/>
    <mergeCell ref="A357:A359"/>
    <mergeCell ref="B354:B356"/>
    <mergeCell ref="C300:C302"/>
    <mergeCell ref="A300:A302"/>
    <mergeCell ref="B300:B302"/>
    <mergeCell ref="G171:G173"/>
    <mergeCell ref="C171:C173"/>
    <mergeCell ref="A171:A173"/>
    <mergeCell ref="K168:K170"/>
    <mergeCell ref="J168:J170"/>
    <mergeCell ref="B243:B245"/>
    <mergeCell ref="A231:A233"/>
    <mergeCell ref="C192:C194"/>
    <mergeCell ref="C189:C191"/>
    <mergeCell ref="C177:C179"/>
    <mergeCell ref="C186:C188"/>
    <mergeCell ref="C180:C182"/>
    <mergeCell ref="D186:D188"/>
    <mergeCell ref="B189:B191"/>
    <mergeCell ref="A189:A191"/>
    <mergeCell ref="A198:A200"/>
    <mergeCell ref="A174:A176"/>
    <mergeCell ref="A195:A197"/>
    <mergeCell ref="B195:B197"/>
    <mergeCell ref="A237:A239"/>
    <mergeCell ref="G168:G170"/>
    <mergeCell ref="H171:H173"/>
    <mergeCell ref="E171:E173"/>
    <mergeCell ref="F168:F170"/>
    <mergeCell ref="E214:E216"/>
    <mergeCell ref="A180:A182"/>
    <mergeCell ref="D183:D185"/>
    <mergeCell ref="E180:E182"/>
    <mergeCell ref="O192:O194"/>
    <mergeCell ref="N168:N170"/>
    <mergeCell ref="M168:M170"/>
    <mergeCell ref="O211:O213"/>
    <mergeCell ref="D189:D191"/>
    <mergeCell ref="E189:E191"/>
    <mergeCell ref="E192:E194"/>
    <mergeCell ref="O183:O185"/>
    <mergeCell ref="M171:M172"/>
    <mergeCell ref="K171:K172"/>
    <mergeCell ref="J171:J172"/>
    <mergeCell ref="D171:D173"/>
    <mergeCell ref="E211:E213"/>
    <mergeCell ref="F171:F173"/>
    <mergeCell ref="O195:O197"/>
    <mergeCell ref="E195:E197"/>
    <mergeCell ref="I171:I173"/>
    <mergeCell ref="D174:D176"/>
    <mergeCell ref="D192:D194"/>
    <mergeCell ref="O177:O179"/>
    <mergeCell ref="E168:E170"/>
    <mergeCell ref="E174:E176"/>
    <mergeCell ref="E177:E179"/>
    <mergeCell ref="O174:O176"/>
    <mergeCell ref="O186:O188"/>
    <mergeCell ref="O180:O182"/>
    <mergeCell ref="O168:O170"/>
    <mergeCell ref="D177:D179"/>
    <mergeCell ref="O208:O210"/>
    <mergeCell ref="X192:X194"/>
    <mergeCell ref="X198:X200"/>
    <mergeCell ref="X186:X188"/>
    <mergeCell ref="W211:W213"/>
    <mergeCell ref="X195:X197"/>
    <mergeCell ref="W202:W204"/>
    <mergeCell ref="S177:S179"/>
    <mergeCell ref="T168:T170"/>
    <mergeCell ref="X183:X185"/>
    <mergeCell ref="X177:X179"/>
    <mergeCell ref="X180:X182"/>
    <mergeCell ref="W183:W185"/>
    <mergeCell ref="W180:W182"/>
    <mergeCell ref="W205:W207"/>
    <mergeCell ref="S192:S194"/>
    <mergeCell ref="V192:V194"/>
    <mergeCell ref="W192:W194"/>
    <mergeCell ref="X189:X191"/>
    <mergeCell ref="U174:U176"/>
    <mergeCell ref="S171:S172"/>
    <mergeCell ref="U177:U179"/>
    <mergeCell ref="V174:V176"/>
    <mergeCell ref="X168:X170"/>
    <mergeCell ref="X208:X210"/>
    <mergeCell ref="W198:W200"/>
    <mergeCell ref="V189:V191"/>
    <mergeCell ref="U180:U182"/>
    <mergeCell ref="U189:U191"/>
    <mergeCell ref="W174:W176"/>
    <mergeCell ref="W195:W197"/>
    <mergeCell ref="W177:W179"/>
    <mergeCell ref="U186:U188"/>
    <mergeCell ref="X162:X164"/>
    <mergeCell ref="X123:X125"/>
    <mergeCell ref="W168:W170"/>
    <mergeCell ref="W75:W77"/>
    <mergeCell ref="W132:W134"/>
    <mergeCell ref="V132:V134"/>
    <mergeCell ref="W159:W161"/>
    <mergeCell ref="X84:X86"/>
    <mergeCell ref="X171:X172"/>
    <mergeCell ref="U171:U172"/>
    <mergeCell ref="X165:X167"/>
    <mergeCell ref="W165:W167"/>
    <mergeCell ref="T165:T167"/>
    <mergeCell ref="X174:X176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62:W164"/>
    <mergeCell ref="X132:X134"/>
    <mergeCell ref="R33:R35"/>
    <mergeCell ref="U24:U26"/>
    <mergeCell ref="S21:S23"/>
    <mergeCell ref="T24:T26"/>
    <mergeCell ref="L21:L23"/>
    <mergeCell ref="D45:D47"/>
    <mergeCell ref="X159:X161"/>
    <mergeCell ref="X30:X32"/>
    <mergeCell ref="X75:X77"/>
    <mergeCell ref="X78:X80"/>
    <mergeCell ref="R168:R170"/>
    <mergeCell ref="V168:V170"/>
    <mergeCell ref="U168:U170"/>
    <mergeCell ref="U132:U134"/>
    <mergeCell ref="U159:U161"/>
    <mergeCell ref="R4:X4"/>
    <mergeCell ref="V30:V32"/>
    <mergeCell ref="U30:U32"/>
    <mergeCell ref="V159:V161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U78:U80"/>
    <mergeCell ref="A19:B19"/>
    <mergeCell ref="B21:B23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T60:T62"/>
    <mergeCell ref="P51:P53"/>
    <mergeCell ref="P57:P59"/>
    <mergeCell ref="W51:W53"/>
    <mergeCell ref="S57:S59"/>
    <mergeCell ref="Q60:Q62"/>
    <mergeCell ref="S36:S38"/>
    <mergeCell ref="T36:T38"/>
    <mergeCell ref="V60:V62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D15:D16"/>
    <mergeCell ref="E13:E16"/>
    <mergeCell ref="O30:O32"/>
    <mergeCell ref="B45:B47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W33:W35"/>
    <mergeCell ref="A18:B18"/>
    <mergeCell ref="A20:B20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X45:X47"/>
    <mergeCell ref="O51:O53"/>
    <mergeCell ref="C48:C50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S30:S32"/>
    <mergeCell ref="V45:V47"/>
    <mergeCell ref="W45:W47"/>
    <mergeCell ref="Q192:Q194"/>
    <mergeCell ref="S189:S191"/>
    <mergeCell ref="W123:W125"/>
    <mergeCell ref="W78:W80"/>
    <mergeCell ref="T84:T86"/>
    <mergeCell ref="U84:U86"/>
    <mergeCell ref="V84:V86"/>
    <mergeCell ref="T78:T80"/>
    <mergeCell ref="S159:S161"/>
    <mergeCell ref="Q168:Q170"/>
    <mergeCell ref="Q162:Q164"/>
    <mergeCell ref="R162:R164"/>
    <mergeCell ref="V57:V59"/>
    <mergeCell ref="T54:T56"/>
    <mergeCell ref="Q48:Q50"/>
    <mergeCell ref="R48:R50"/>
    <mergeCell ref="S48:S50"/>
    <mergeCell ref="T48:T50"/>
    <mergeCell ref="U48:U50"/>
    <mergeCell ref="W48:W50"/>
    <mergeCell ref="S72:S74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V75:V77"/>
    <mergeCell ref="T123:T125"/>
    <mergeCell ref="P171:P172"/>
    <mergeCell ref="P189:P191"/>
    <mergeCell ref="P183:P185"/>
    <mergeCell ref="S183:S185"/>
    <mergeCell ref="Q165:Q167"/>
    <mergeCell ref="R165:R167"/>
    <mergeCell ref="S162:S164"/>
    <mergeCell ref="O162:O164"/>
    <mergeCell ref="S174:S176"/>
    <mergeCell ref="R171:R172"/>
    <mergeCell ref="R177:R179"/>
    <mergeCell ref="Q177:Q179"/>
    <mergeCell ref="R186:R188"/>
    <mergeCell ref="Q189:Q191"/>
    <mergeCell ref="S180:S182"/>
    <mergeCell ref="Q159:Q161"/>
    <mergeCell ref="Q171:Q172"/>
    <mergeCell ref="P159:P161"/>
    <mergeCell ref="P168:P170"/>
    <mergeCell ref="P186:P188"/>
    <mergeCell ref="O189:O191"/>
    <mergeCell ref="P180:P182"/>
    <mergeCell ref="R183:R185"/>
    <mergeCell ref="S168:S170"/>
    <mergeCell ref="R189:R191"/>
    <mergeCell ref="Q198:Q200"/>
    <mergeCell ref="V171:V172"/>
    <mergeCell ref="T202:T204"/>
    <mergeCell ref="U202:U204"/>
    <mergeCell ref="V202:V204"/>
    <mergeCell ref="P177:P179"/>
    <mergeCell ref="Q174:Q176"/>
    <mergeCell ref="U205:U207"/>
    <mergeCell ref="V205:V207"/>
    <mergeCell ref="D231:D233"/>
    <mergeCell ref="D234:D236"/>
    <mergeCell ref="E220:E222"/>
    <mergeCell ref="C220:C222"/>
    <mergeCell ref="E234:E236"/>
    <mergeCell ref="C287:C289"/>
    <mergeCell ref="B252:B254"/>
    <mergeCell ref="C252:C254"/>
    <mergeCell ref="P174:P176"/>
    <mergeCell ref="O171:O172"/>
    <mergeCell ref="R174:R176"/>
    <mergeCell ref="Q211:Q213"/>
    <mergeCell ref="R211:R213"/>
    <mergeCell ref="S211:S213"/>
    <mergeCell ref="S198:S200"/>
    <mergeCell ref="Q195:Q197"/>
    <mergeCell ref="R195:R197"/>
    <mergeCell ref="S195:S197"/>
    <mergeCell ref="R192:R194"/>
    <mergeCell ref="V211:V213"/>
    <mergeCell ref="U195:U197"/>
    <mergeCell ref="K272:K274"/>
    <mergeCell ref="G272:G274"/>
    <mergeCell ref="X205:X207"/>
    <mergeCell ref="X211:X213"/>
    <mergeCell ref="B202:B204"/>
    <mergeCell ref="C202:C204"/>
    <mergeCell ref="D202:D204"/>
    <mergeCell ref="E202:E204"/>
    <mergeCell ref="O202:O204"/>
    <mergeCell ref="P202:P204"/>
    <mergeCell ref="Q202:Q204"/>
    <mergeCell ref="R202:R204"/>
    <mergeCell ref="S202:S204"/>
    <mergeCell ref="O205:O207"/>
    <mergeCell ref="S226:S228"/>
    <mergeCell ref="S234:S236"/>
    <mergeCell ref="S231:S233"/>
    <mergeCell ref="R205:R207"/>
    <mergeCell ref="Q205:Q207"/>
    <mergeCell ref="S220:S222"/>
    <mergeCell ref="S223:S225"/>
    <mergeCell ref="T211:T213"/>
    <mergeCell ref="X214:X216"/>
    <mergeCell ref="W214:W216"/>
    <mergeCell ref="V214:V216"/>
    <mergeCell ref="U214:U216"/>
    <mergeCell ref="T214:T216"/>
    <mergeCell ref="A230:B230"/>
    <mergeCell ref="M231:M233"/>
    <mergeCell ref="F231:F233"/>
    <mergeCell ref="O231:O233"/>
    <mergeCell ref="G231:G233"/>
    <mergeCell ref="O234:O236"/>
    <mergeCell ref="I231:I233"/>
    <mergeCell ref="P231:P233"/>
    <mergeCell ref="O226:O228"/>
    <mergeCell ref="Q249:Q251"/>
    <mergeCell ref="P223:P225"/>
    <mergeCell ref="T205:T207"/>
    <mergeCell ref="P291:P293"/>
    <mergeCell ref="Q291:Q293"/>
    <mergeCell ref="R291:R293"/>
    <mergeCell ref="S291:S293"/>
    <mergeCell ref="T291:T293"/>
    <mergeCell ref="O291:O293"/>
    <mergeCell ref="Q231:Q233"/>
    <mergeCell ref="Q223:Q225"/>
    <mergeCell ref="P287:P289"/>
    <mergeCell ref="Q287:Q289"/>
    <mergeCell ref="P214:P216"/>
    <mergeCell ref="R240:R242"/>
    <mergeCell ref="S240:S242"/>
    <mergeCell ref="T240:T242"/>
    <mergeCell ref="S255:S257"/>
    <mergeCell ref="Q220:Q222"/>
    <mergeCell ref="Q234:Q236"/>
    <mergeCell ref="R234:R236"/>
    <mergeCell ref="Q226:Q228"/>
    <mergeCell ref="O264:O266"/>
    <mergeCell ref="S205:S207"/>
    <mergeCell ref="T267:T269"/>
    <mergeCell ref="O255:O257"/>
    <mergeCell ref="O214:O216"/>
    <mergeCell ref="P211:P213"/>
    <mergeCell ref="O267:O269"/>
    <mergeCell ref="O240:O242"/>
    <mergeCell ref="V291:V293"/>
    <mergeCell ref="Q306:Q308"/>
    <mergeCell ref="X275:X277"/>
    <mergeCell ref="R351:R353"/>
    <mergeCell ref="W351:W353"/>
    <mergeCell ref="W294:W296"/>
    <mergeCell ref="U318:U320"/>
    <mergeCell ref="V318:V320"/>
    <mergeCell ref="S300:S302"/>
    <mergeCell ref="E376:E378"/>
    <mergeCell ref="O376:O378"/>
    <mergeCell ref="Q376:Q378"/>
    <mergeCell ref="R376:R378"/>
    <mergeCell ref="E306:E308"/>
    <mergeCell ref="T324:T326"/>
    <mergeCell ref="V370:V372"/>
    <mergeCell ref="V324:V326"/>
    <mergeCell ref="T315:T317"/>
    <mergeCell ref="U315:U317"/>
    <mergeCell ref="V315:V317"/>
    <mergeCell ref="X376:X378"/>
    <mergeCell ref="U278:U280"/>
    <mergeCell ref="U287:U289"/>
    <mergeCell ref="T294:T296"/>
    <mergeCell ref="X303:X305"/>
    <mergeCell ref="U303:U305"/>
    <mergeCell ref="U297:U299"/>
    <mergeCell ref="X306:X308"/>
    <mergeCell ref="P306:P308"/>
    <mergeCell ref="R306:R308"/>
    <mergeCell ref="S357:S359"/>
    <mergeCell ref="T357:T359"/>
    <mergeCell ref="Q333:Q335"/>
    <mergeCell ref="R333:R335"/>
    <mergeCell ref="S333:S335"/>
    <mergeCell ref="T333:T335"/>
    <mergeCell ref="U333:U335"/>
    <mergeCell ref="V333:V335"/>
    <mergeCell ref="S395:S397"/>
    <mergeCell ref="U373:U375"/>
    <mergeCell ref="O391:O393"/>
    <mergeCell ref="P391:P393"/>
    <mergeCell ref="Q391:Q393"/>
    <mergeCell ref="R391:R393"/>
    <mergeCell ref="S373:S375"/>
    <mergeCell ref="T373:T375"/>
    <mergeCell ref="P376:P378"/>
    <mergeCell ref="P379:P381"/>
    <mergeCell ref="O367:O369"/>
    <mergeCell ref="P339:P341"/>
    <mergeCell ref="Q339:Q341"/>
    <mergeCell ref="R339:R341"/>
    <mergeCell ref="S339:S341"/>
    <mergeCell ref="T339:T341"/>
    <mergeCell ref="U339:U341"/>
    <mergeCell ref="V339:V341"/>
    <mergeCell ref="Q351:Q353"/>
    <mergeCell ref="R360:R362"/>
    <mergeCell ref="S360:S362"/>
    <mergeCell ref="T360:T362"/>
    <mergeCell ref="U360:U362"/>
    <mergeCell ref="V360:V362"/>
    <mergeCell ref="R379:R381"/>
    <mergeCell ref="U429:U431"/>
    <mergeCell ref="S416:S418"/>
    <mergeCell ref="W401:W403"/>
    <mergeCell ref="P398:P400"/>
    <mergeCell ref="Q398:Q400"/>
    <mergeCell ref="R398:R400"/>
    <mergeCell ref="S398:S400"/>
    <mergeCell ref="T398:T400"/>
    <mergeCell ref="W404:W406"/>
    <mergeCell ref="T391:T393"/>
    <mergeCell ref="U398:U400"/>
    <mergeCell ref="V398:V400"/>
    <mergeCell ref="U395:U397"/>
    <mergeCell ref="R395:R397"/>
    <mergeCell ref="U416:U418"/>
    <mergeCell ref="V416:V418"/>
    <mergeCell ref="W416:W418"/>
    <mergeCell ref="W395:W397"/>
    <mergeCell ref="U407:U409"/>
    <mergeCell ref="V407:V409"/>
    <mergeCell ref="S407:S409"/>
    <mergeCell ref="T407:T409"/>
    <mergeCell ref="P421:P423"/>
    <mergeCell ref="Q421:Q423"/>
    <mergeCell ref="R421:R423"/>
    <mergeCell ref="S421:S423"/>
    <mergeCell ref="T421:T423"/>
    <mergeCell ref="U421:U423"/>
    <mergeCell ref="V421:V423"/>
    <mergeCell ref="W421:W423"/>
    <mergeCell ref="V404:V406"/>
    <mergeCell ref="T404:T405"/>
    <mergeCell ref="X429:X431"/>
    <mergeCell ref="C376:C378"/>
    <mergeCell ref="C379:C381"/>
    <mergeCell ref="B376:B378"/>
    <mergeCell ref="B379:B381"/>
    <mergeCell ref="D376:D378"/>
    <mergeCell ref="D379:D381"/>
    <mergeCell ref="S401:S403"/>
    <mergeCell ref="O401:O403"/>
    <mergeCell ref="B416:B418"/>
    <mergeCell ref="C416:C418"/>
    <mergeCell ref="D416:D418"/>
    <mergeCell ref="E416:E418"/>
    <mergeCell ref="O416:O418"/>
    <mergeCell ref="P416:P418"/>
    <mergeCell ref="Q416:Q418"/>
    <mergeCell ref="R416:R418"/>
    <mergeCell ref="Q429:Q431"/>
    <mergeCell ref="R429:R431"/>
    <mergeCell ref="O379:O381"/>
    <mergeCell ref="C401:C403"/>
    <mergeCell ref="S429:S431"/>
    <mergeCell ref="T429:T431"/>
    <mergeCell ref="V395:V397"/>
    <mergeCell ref="W429:W431"/>
    <mergeCell ref="E429:E431"/>
    <mergeCell ref="E401:E403"/>
    <mergeCell ref="P401:P403"/>
    <mergeCell ref="Q401:Q403"/>
    <mergeCell ref="V401:V403"/>
    <mergeCell ref="P395:P397"/>
    <mergeCell ref="Q395:Q397"/>
    <mergeCell ref="C370:C372"/>
    <mergeCell ref="D370:D372"/>
    <mergeCell ref="E370:E372"/>
    <mergeCell ref="O370:O372"/>
    <mergeCell ref="P370:P372"/>
    <mergeCell ref="Q370:Q372"/>
    <mergeCell ref="W297:W299"/>
    <mergeCell ref="W318:W320"/>
    <mergeCell ref="W336:W338"/>
    <mergeCell ref="W309:W311"/>
    <mergeCell ref="D300:D302"/>
    <mergeCell ref="V300:V302"/>
    <mergeCell ref="Q315:Q317"/>
    <mergeCell ref="O297:O299"/>
    <mergeCell ref="P297:P299"/>
    <mergeCell ref="W370:W372"/>
    <mergeCell ref="W324:W326"/>
    <mergeCell ref="S306:S308"/>
    <mergeCell ref="T306:T308"/>
    <mergeCell ref="U306:U308"/>
    <mergeCell ref="S303:S305"/>
    <mergeCell ref="V309:V311"/>
    <mergeCell ref="R370:R372"/>
    <mergeCell ref="S370:S372"/>
    <mergeCell ref="T370:T372"/>
    <mergeCell ref="U370:U372"/>
    <mergeCell ref="C363:C365"/>
    <mergeCell ref="V306:V308"/>
    <mergeCell ref="C306:C308"/>
    <mergeCell ref="C333:C335"/>
    <mergeCell ref="D333:D335"/>
    <mergeCell ref="W333:W335"/>
    <mergeCell ref="P195:P197"/>
    <mergeCell ref="O198:O200"/>
    <mergeCell ref="B205:B207"/>
    <mergeCell ref="C205:C207"/>
    <mergeCell ref="D205:D207"/>
    <mergeCell ref="X309:X311"/>
    <mergeCell ref="Q309:Q311"/>
    <mergeCell ref="R309:R311"/>
    <mergeCell ref="S309:S311"/>
    <mergeCell ref="T309:T311"/>
    <mergeCell ref="U309:U311"/>
    <mergeCell ref="P315:P317"/>
    <mergeCell ref="X291:X293"/>
    <mergeCell ref="W306:W308"/>
    <mergeCell ref="V294:V296"/>
    <mergeCell ref="R300:R302"/>
    <mergeCell ref="O300:O302"/>
    <mergeCell ref="R315:R317"/>
    <mergeCell ref="S315:S317"/>
    <mergeCell ref="D306:D308"/>
    <mergeCell ref="W284:W286"/>
    <mergeCell ref="U284:U286"/>
    <mergeCell ref="V284:V286"/>
    <mergeCell ref="W291:W293"/>
    <mergeCell ref="S297:S299"/>
    <mergeCell ref="E297:E299"/>
    <mergeCell ref="U300:U302"/>
    <mergeCell ref="Q300:Q302"/>
    <mergeCell ref="X202:X204"/>
    <mergeCell ref="Q264:Q266"/>
    <mergeCell ref="P244:P245"/>
    <mergeCell ref="Q244:Q245"/>
    <mergeCell ref="E75:E77"/>
    <mergeCell ref="P81:P83"/>
    <mergeCell ref="Q78:Q80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D75:D77"/>
    <mergeCell ref="X66:X68"/>
    <mergeCell ref="O69:O71"/>
    <mergeCell ref="X63:X65"/>
    <mergeCell ref="E51:E53"/>
    <mergeCell ref="Q66:Q68"/>
    <mergeCell ref="P69:P71"/>
    <mergeCell ref="J54:J56"/>
    <mergeCell ref="T66:T68"/>
    <mergeCell ref="R63:R65"/>
    <mergeCell ref="R66:R68"/>
    <mergeCell ref="R69:R71"/>
    <mergeCell ref="W63:W65"/>
    <mergeCell ref="B126:B128"/>
    <mergeCell ref="C126:C128"/>
    <mergeCell ref="D126:D128"/>
    <mergeCell ref="E126:E128"/>
    <mergeCell ref="O126:O128"/>
    <mergeCell ref="P126:P128"/>
    <mergeCell ref="Q126:Q128"/>
    <mergeCell ref="R126:R128"/>
    <mergeCell ref="S126:S128"/>
    <mergeCell ref="T126:T128"/>
    <mergeCell ref="U126:U128"/>
    <mergeCell ref="V126:V128"/>
    <mergeCell ref="W126:W128"/>
    <mergeCell ref="X126:X128"/>
    <mergeCell ref="B114:B116"/>
    <mergeCell ref="C114:C116"/>
    <mergeCell ref="D114:D116"/>
    <mergeCell ref="E114:E116"/>
    <mergeCell ref="B111:B113"/>
    <mergeCell ref="C111:C113"/>
    <mergeCell ref="P129:P131"/>
    <mergeCell ref="Q129:Q131"/>
    <mergeCell ref="R129:R131"/>
    <mergeCell ref="S129:S131"/>
    <mergeCell ref="T129:T131"/>
    <mergeCell ref="U129:U131"/>
    <mergeCell ref="V129:V131"/>
    <mergeCell ref="W129:W131"/>
    <mergeCell ref="X129:X131"/>
    <mergeCell ref="B135:B137"/>
    <mergeCell ref="C135:C137"/>
    <mergeCell ref="D135:D137"/>
    <mergeCell ref="E135:E137"/>
    <mergeCell ref="O135:O137"/>
    <mergeCell ref="P135:P137"/>
    <mergeCell ref="Q135:Q137"/>
    <mergeCell ref="R135:R137"/>
    <mergeCell ref="S135:S137"/>
    <mergeCell ref="T135:T137"/>
    <mergeCell ref="U135:U137"/>
    <mergeCell ref="V135:V137"/>
    <mergeCell ref="W135:W137"/>
    <mergeCell ref="X135:X137"/>
    <mergeCell ref="B132:B134"/>
    <mergeCell ref="S132:S134"/>
    <mergeCell ref="T138:T140"/>
    <mergeCell ref="U138:U140"/>
    <mergeCell ref="V138:V140"/>
    <mergeCell ref="W138:W140"/>
    <mergeCell ref="X138:X140"/>
    <mergeCell ref="B141:B143"/>
    <mergeCell ref="C141:C143"/>
    <mergeCell ref="D141:D143"/>
    <mergeCell ref="E141:E143"/>
    <mergeCell ref="O141:O143"/>
    <mergeCell ref="P141:P143"/>
    <mergeCell ref="Q141:Q143"/>
    <mergeCell ref="R141:R143"/>
    <mergeCell ref="S141:S143"/>
    <mergeCell ref="T141:T143"/>
    <mergeCell ref="U141:U143"/>
    <mergeCell ref="V141:V143"/>
    <mergeCell ref="W141:W143"/>
    <mergeCell ref="X141:X143"/>
    <mergeCell ref="V144:V146"/>
    <mergeCell ref="W144:W146"/>
    <mergeCell ref="X144:X146"/>
    <mergeCell ref="B147:B149"/>
    <mergeCell ref="C147:C149"/>
    <mergeCell ref="D147:D149"/>
    <mergeCell ref="E147:E149"/>
    <mergeCell ref="O147:O149"/>
    <mergeCell ref="P147:P149"/>
    <mergeCell ref="Q147:Q149"/>
    <mergeCell ref="R147:R149"/>
    <mergeCell ref="S147:S149"/>
    <mergeCell ref="T147:T149"/>
    <mergeCell ref="U147:U149"/>
    <mergeCell ref="V147:V149"/>
    <mergeCell ref="W147:W149"/>
    <mergeCell ref="X147:X149"/>
    <mergeCell ref="V150:V152"/>
    <mergeCell ref="W150:W152"/>
    <mergeCell ref="X150:X152"/>
    <mergeCell ref="B153:B155"/>
    <mergeCell ref="C153:C155"/>
    <mergeCell ref="D153:D155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V153:V155"/>
    <mergeCell ref="W153:W155"/>
    <mergeCell ref="X153:X155"/>
    <mergeCell ref="V432:V434"/>
    <mergeCell ref="W432:W434"/>
    <mergeCell ref="X432:X434"/>
    <mergeCell ref="A435:A437"/>
    <mergeCell ref="B435:B437"/>
    <mergeCell ref="C435:C437"/>
    <mergeCell ref="D435:D437"/>
    <mergeCell ref="E435:E437"/>
    <mergeCell ref="O435:O437"/>
    <mergeCell ref="P435:P437"/>
    <mergeCell ref="Q435:Q437"/>
    <mergeCell ref="R435:R437"/>
    <mergeCell ref="S435:S437"/>
    <mergeCell ref="T435:T437"/>
    <mergeCell ref="U435:U437"/>
    <mergeCell ref="V435:V437"/>
    <mergeCell ref="W435:W437"/>
    <mergeCell ref="X435:X437"/>
    <mergeCell ref="O120:O122"/>
    <mergeCell ref="A432:A434"/>
    <mergeCell ref="B432:B434"/>
    <mergeCell ref="C432:C434"/>
    <mergeCell ref="D432:D434"/>
    <mergeCell ref="E432:E434"/>
    <mergeCell ref="O432:O434"/>
    <mergeCell ref="P432:P434"/>
    <mergeCell ref="Q432:Q434"/>
    <mergeCell ref="R432:R434"/>
    <mergeCell ref="S432:S434"/>
    <mergeCell ref="T432:T434"/>
    <mergeCell ref="U432:U434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O144:O146"/>
    <mergeCell ref="P144:P146"/>
    <mergeCell ref="Q144:Q146"/>
    <mergeCell ref="R144:R146"/>
    <mergeCell ref="S144:S146"/>
    <mergeCell ref="T144:T146"/>
    <mergeCell ref="U144:U146"/>
    <mergeCell ref="P138:P140"/>
    <mergeCell ref="Q138:Q140"/>
    <mergeCell ref="R138:R140"/>
    <mergeCell ref="S138:S140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5" manualBreakCount="15">
    <brk id="41" max="23" man="1"/>
    <brk id="76" max="23" man="1"/>
    <brk id="104" max="23" man="1"/>
    <brk id="134" max="23" man="1"/>
    <brk id="161" max="23" man="1"/>
    <brk id="193" max="23" man="1"/>
    <brk id="218" max="23" man="1"/>
    <brk id="252" max="23" man="1"/>
    <brk id="277" max="23" man="1"/>
    <brk id="307" max="23" man="1"/>
    <brk id="334" max="23" man="1"/>
    <brk id="362" max="23" man="1"/>
    <brk id="388" max="23" man="1"/>
    <brk id="412" max="23" man="1"/>
    <brk id="44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83" t="s">
        <v>119</v>
      </c>
      <c r="B2" s="258">
        <v>2020</v>
      </c>
      <c r="C2" s="258">
        <v>2026</v>
      </c>
      <c r="D2" s="283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>
      <c r="A3" s="284"/>
      <c r="B3" s="259"/>
      <c r="C3" s="259"/>
      <c r="D3" s="284"/>
      <c r="E3" s="146" t="s">
        <v>41</v>
      </c>
      <c r="F3" s="157">
        <v>87250</v>
      </c>
      <c r="G3" s="258" t="s">
        <v>103</v>
      </c>
      <c r="H3" s="258" t="s">
        <v>102</v>
      </c>
      <c r="I3" s="258">
        <v>7</v>
      </c>
    </row>
    <row r="4" spans="1:9" ht="48" customHeight="1">
      <c r="A4" s="285"/>
      <c r="B4" s="260"/>
      <c r="C4" s="260"/>
      <c r="D4" s="285"/>
      <c r="E4" s="146" t="s">
        <v>42</v>
      </c>
      <c r="F4" s="157">
        <v>0</v>
      </c>
      <c r="G4" s="260"/>
      <c r="H4" s="260"/>
      <c r="I4" s="260"/>
    </row>
    <row r="5" spans="1:9" ht="32.450000000000003" customHeight="1">
      <c r="A5" s="283" t="s">
        <v>62</v>
      </c>
      <c r="B5" s="258">
        <v>2020</v>
      </c>
      <c r="C5" s="258">
        <v>2026</v>
      </c>
      <c r="D5" s="283" t="s">
        <v>115</v>
      </c>
      <c r="E5" s="146" t="s">
        <v>36</v>
      </c>
      <c r="F5" s="157">
        <f t="shared" ref="F5" si="1">F6+F7</f>
        <v>4282791.66</v>
      </c>
      <c r="G5" s="258" t="s">
        <v>85</v>
      </c>
      <c r="H5" s="258" t="s">
        <v>84</v>
      </c>
      <c r="I5" s="258">
        <v>1</v>
      </c>
    </row>
    <row r="6" spans="1:9" ht="32.450000000000003" customHeight="1">
      <c r="A6" s="284"/>
      <c r="B6" s="259"/>
      <c r="C6" s="259"/>
      <c r="D6" s="284"/>
      <c r="E6" s="146" t="s">
        <v>41</v>
      </c>
      <c r="F6" s="157">
        <v>4282791.66</v>
      </c>
      <c r="G6" s="259"/>
      <c r="H6" s="259"/>
      <c r="I6" s="259"/>
    </row>
    <row r="7" spans="1:9" ht="46.15" customHeight="1">
      <c r="A7" s="285"/>
      <c r="B7" s="260"/>
      <c r="C7" s="260"/>
      <c r="D7" s="285"/>
      <c r="E7" s="146" t="s">
        <v>42</v>
      </c>
      <c r="F7" s="157">
        <v>0</v>
      </c>
      <c r="G7" s="260"/>
      <c r="H7" s="260"/>
      <c r="I7" s="260"/>
    </row>
    <row r="8" spans="1:9" ht="31.5">
      <c r="A8" s="283" t="s">
        <v>64</v>
      </c>
      <c r="B8" s="258">
        <v>2020</v>
      </c>
      <c r="C8" s="258">
        <v>2026</v>
      </c>
      <c r="D8" s="283" t="s">
        <v>115</v>
      </c>
      <c r="E8" s="146" t="s">
        <v>36</v>
      </c>
      <c r="F8" s="157">
        <f t="shared" ref="F8" si="2">F9+F10</f>
        <v>8775445</v>
      </c>
      <c r="G8" s="261" t="s">
        <v>104</v>
      </c>
      <c r="H8" s="261" t="s">
        <v>84</v>
      </c>
      <c r="I8" s="266">
        <v>650</v>
      </c>
    </row>
    <row r="9" spans="1:9" ht="76.150000000000006" customHeight="1">
      <c r="A9" s="329"/>
      <c r="B9" s="288"/>
      <c r="C9" s="288"/>
      <c r="D9" s="284"/>
      <c r="E9" s="146" t="s">
        <v>41</v>
      </c>
      <c r="F9" s="157">
        <v>8775445</v>
      </c>
      <c r="G9" s="281"/>
      <c r="H9" s="262"/>
      <c r="I9" s="267"/>
    </row>
    <row r="10" spans="1:9" ht="49.9" customHeight="1">
      <c r="A10" s="330"/>
      <c r="B10" s="289"/>
      <c r="C10" s="289"/>
      <c r="D10" s="285"/>
      <c r="E10" s="146" t="s">
        <v>42</v>
      </c>
      <c r="F10" s="157">
        <v>0</v>
      </c>
      <c r="G10" s="282"/>
      <c r="H10" s="263"/>
      <c r="I10" s="268"/>
    </row>
    <row r="11" spans="1:9" ht="37.15" customHeight="1">
      <c r="A11" s="283" t="s">
        <v>149</v>
      </c>
      <c r="B11" s="258">
        <v>2020</v>
      </c>
      <c r="C11" s="258">
        <v>2026</v>
      </c>
      <c r="D11" s="283" t="s">
        <v>115</v>
      </c>
      <c r="E11" s="146" t="s">
        <v>36</v>
      </c>
      <c r="F11" s="157">
        <f t="shared" ref="F11" si="3">F12+F13</f>
        <v>40827.519999999997</v>
      </c>
      <c r="G11" s="261" t="s">
        <v>150</v>
      </c>
      <c r="H11" s="261" t="s">
        <v>84</v>
      </c>
      <c r="I11" s="266"/>
    </row>
    <row r="12" spans="1:9" ht="65.45" customHeight="1">
      <c r="A12" s="329"/>
      <c r="B12" s="288"/>
      <c r="C12" s="288"/>
      <c r="D12" s="284"/>
      <c r="E12" s="146" t="s">
        <v>41</v>
      </c>
      <c r="F12" s="157">
        <v>40827.519999999997</v>
      </c>
      <c r="G12" s="281"/>
      <c r="H12" s="262"/>
      <c r="I12" s="267"/>
    </row>
    <row r="13" spans="1:9" ht="52.9" customHeight="1">
      <c r="A13" s="330"/>
      <c r="B13" s="289"/>
      <c r="C13" s="289"/>
      <c r="D13" s="285"/>
      <c r="E13" s="146" t="s">
        <v>42</v>
      </c>
      <c r="F13" s="157">
        <v>0</v>
      </c>
      <c r="G13" s="282"/>
      <c r="H13" s="263"/>
      <c r="I13" s="268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2023-03-28T10:16:38Z</dcterms:modified>
</cp:coreProperties>
</file>