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Лист1!$A$1:$X$539</definedName>
  </definedNames>
  <calcPr calcId="124519"/>
  <fileRecoveryPr repairLoad="1"/>
</workbook>
</file>

<file path=xl/calcChain.xml><?xml version="1.0" encoding="utf-8"?>
<calcChain xmlns="http://schemas.openxmlformats.org/spreadsheetml/2006/main">
  <c r="I320" i="1"/>
  <c r="J320"/>
  <c r="K320"/>
  <c r="L320"/>
  <c r="M320"/>
  <c r="N320"/>
  <c r="H320"/>
  <c r="I319"/>
  <c r="J319"/>
  <c r="K319"/>
  <c r="L319"/>
  <c r="M319"/>
  <c r="N319"/>
  <c r="H319"/>
  <c r="G407"/>
  <c r="G406"/>
  <c r="N405"/>
  <c r="M405"/>
  <c r="L405"/>
  <c r="K405"/>
  <c r="J405"/>
  <c r="I405"/>
  <c r="H405"/>
  <c r="G405" s="1"/>
  <c r="I245"/>
  <c r="J245"/>
  <c r="K245"/>
  <c r="L245"/>
  <c r="M245"/>
  <c r="N245"/>
  <c r="H245"/>
  <c r="I244"/>
  <c r="J244"/>
  <c r="K244"/>
  <c r="L244"/>
  <c r="M244"/>
  <c r="N244"/>
  <c r="H244"/>
  <c r="G281" l="1"/>
  <c r="G280"/>
  <c r="N279"/>
  <c r="M279"/>
  <c r="L279"/>
  <c r="K279"/>
  <c r="J279"/>
  <c r="I279"/>
  <c r="H279"/>
  <c r="G279"/>
  <c r="I59" l="1"/>
  <c r="J59"/>
  <c r="K59"/>
  <c r="L59"/>
  <c r="M59"/>
  <c r="N59"/>
  <c r="H59"/>
  <c r="I58"/>
  <c r="J58"/>
  <c r="K58"/>
  <c r="L58"/>
  <c r="M58"/>
  <c r="N58"/>
  <c r="H58"/>
  <c r="G125"/>
  <c r="G124"/>
  <c r="N123"/>
  <c r="M123"/>
  <c r="L123"/>
  <c r="K123"/>
  <c r="J123"/>
  <c r="I123"/>
  <c r="H123"/>
  <c r="G123"/>
  <c r="G404" l="1"/>
  <c r="G403"/>
  <c r="N402"/>
  <c r="M402"/>
  <c r="L402"/>
  <c r="K402"/>
  <c r="J402"/>
  <c r="I402"/>
  <c r="H402"/>
  <c r="G401"/>
  <c r="G400"/>
  <c r="N399"/>
  <c r="M399"/>
  <c r="L399"/>
  <c r="K399"/>
  <c r="J399"/>
  <c r="I399"/>
  <c r="H399"/>
  <c r="G399" s="1"/>
  <c r="G398"/>
  <c r="G397"/>
  <c r="N396"/>
  <c r="M396"/>
  <c r="L396"/>
  <c r="K396"/>
  <c r="J396"/>
  <c r="I396"/>
  <c r="H396"/>
  <c r="G396"/>
  <c r="G395"/>
  <c r="G394"/>
  <c r="N393"/>
  <c r="M393"/>
  <c r="L393"/>
  <c r="K393"/>
  <c r="J393"/>
  <c r="I393"/>
  <c r="H393"/>
  <c r="G393" s="1"/>
  <c r="G392"/>
  <c r="G391"/>
  <c r="N390"/>
  <c r="M390"/>
  <c r="L390"/>
  <c r="G390" s="1"/>
  <c r="K390"/>
  <c r="J390"/>
  <c r="I390"/>
  <c r="H390"/>
  <c r="G389"/>
  <c r="G388"/>
  <c r="N387"/>
  <c r="M387"/>
  <c r="L387"/>
  <c r="K387"/>
  <c r="J387"/>
  <c r="I387"/>
  <c r="H387"/>
  <c r="G386"/>
  <c r="G385"/>
  <c r="N384"/>
  <c r="M384"/>
  <c r="L384"/>
  <c r="K384"/>
  <c r="J384"/>
  <c r="I384"/>
  <c r="H384"/>
  <c r="G384"/>
  <c r="G402" l="1"/>
  <c r="G387"/>
  <c r="N427"/>
  <c r="N224"/>
  <c r="G278" l="1"/>
  <c r="G277"/>
  <c r="N276"/>
  <c r="M276"/>
  <c r="L276"/>
  <c r="K276"/>
  <c r="J276"/>
  <c r="I276"/>
  <c r="H276"/>
  <c r="G276"/>
  <c r="I140" l="1"/>
  <c r="J140"/>
  <c r="K140"/>
  <c r="L140"/>
  <c r="M140"/>
  <c r="N140"/>
  <c r="H140"/>
  <c r="I139"/>
  <c r="J139"/>
  <c r="K139"/>
  <c r="L139"/>
  <c r="M139"/>
  <c r="N139"/>
  <c r="H139"/>
  <c r="G167"/>
  <c r="G166"/>
  <c r="N165"/>
  <c r="M165"/>
  <c r="L165"/>
  <c r="K165"/>
  <c r="J165"/>
  <c r="I165"/>
  <c r="H165"/>
  <c r="G165"/>
  <c r="I509" l="1"/>
  <c r="J509"/>
  <c r="K509"/>
  <c r="L509"/>
  <c r="M509"/>
  <c r="N509"/>
  <c r="H509"/>
  <c r="H508"/>
  <c r="G513"/>
  <c r="G512"/>
  <c r="N511"/>
  <c r="M511"/>
  <c r="L511"/>
  <c r="K511"/>
  <c r="J511"/>
  <c r="I511"/>
  <c r="H511"/>
  <c r="G511"/>
  <c r="I426"/>
  <c r="J426"/>
  <c r="K426"/>
  <c r="L426"/>
  <c r="M426"/>
  <c r="N426"/>
  <c r="H426"/>
  <c r="I425"/>
  <c r="J425"/>
  <c r="K425"/>
  <c r="L425"/>
  <c r="M425"/>
  <c r="N425"/>
  <c r="H425"/>
  <c r="G477"/>
  <c r="G475" s="1"/>
  <c r="G476"/>
  <c r="N475"/>
  <c r="M475"/>
  <c r="L475"/>
  <c r="K475"/>
  <c r="J475"/>
  <c r="I475"/>
  <c r="H475"/>
  <c r="G474"/>
  <c r="G473"/>
  <c r="N472"/>
  <c r="M472"/>
  <c r="L472"/>
  <c r="K472"/>
  <c r="J472"/>
  <c r="I472"/>
  <c r="H472"/>
  <c r="G472"/>
  <c r="G471"/>
  <c r="G470"/>
  <c r="N469"/>
  <c r="M469"/>
  <c r="L469"/>
  <c r="K469"/>
  <c r="J469"/>
  <c r="I469"/>
  <c r="H469"/>
  <c r="G468"/>
  <c r="G467"/>
  <c r="N466"/>
  <c r="M466"/>
  <c r="L466"/>
  <c r="K466"/>
  <c r="J466"/>
  <c r="I466"/>
  <c r="H466"/>
  <c r="G466"/>
  <c r="G465"/>
  <c r="G464"/>
  <c r="N463"/>
  <c r="M463"/>
  <c r="L463"/>
  <c r="K463"/>
  <c r="J463"/>
  <c r="I463"/>
  <c r="H463"/>
  <c r="G463"/>
  <c r="G462"/>
  <c r="G460" s="1"/>
  <c r="G461"/>
  <c r="N460"/>
  <c r="M460"/>
  <c r="L460"/>
  <c r="K460"/>
  <c r="J460"/>
  <c r="I460"/>
  <c r="H460"/>
  <c r="G459"/>
  <c r="G458"/>
  <c r="N457"/>
  <c r="M457"/>
  <c r="L457"/>
  <c r="K457"/>
  <c r="J457"/>
  <c r="I457"/>
  <c r="H457"/>
  <c r="G457"/>
  <c r="G456"/>
  <c r="G454" s="1"/>
  <c r="G455"/>
  <c r="N454"/>
  <c r="M454"/>
  <c r="L454"/>
  <c r="K454"/>
  <c r="J454"/>
  <c r="I454"/>
  <c r="H454"/>
  <c r="G469" l="1"/>
  <c r="G383"/>
  <c r="G382"/>
  <c r="N381"/>
  <c r="M381"/>
  <c r="L381"/>
  <c r="K381"/>
  <c r="J381"/>
  <c r="I381"/>
  <c r="H381"/>
  <c r="G380"/>
  <c r="G379"/>
  <c r="N378"/>
  <c r="M378"/>
  <c r="L378"/>
  <c r="K378"/>
  <c r="J378"/>
  <c r="I378"/>
  <c r="H378"/>
  <c r="G377"/>
  <c r="G376"/>
  <c r="N375"/>
  <c r="M375"/>
  <c r="L375"/>
  <c r="K375"/>
  <c r="J375"/>
  <c r="I375"/>
  <c r="H375"/>
  <c r="G275"/>
  <c r="G274"/>
  <c r="N273"/>
  <c r="M273"/>
  <c r="L273"/>
  <c r="K273"/>
  <c r="J273"/>
  <c r="I273"/>
  <c r="H273"/>
  <c r="G273" l="1"/>
  <c r="G375"/>
  <c r="G378"/>
  <c r="G381"/>
  <c r="I521"/>
  <c r="J521"/>
  <c r="K521"/>
  <c r="L521"/>
  <c r="M521"/>
  <c r="N521"/>
  <c r="H521"/>
  <c r="I520"/>
  <c r="J520"/>
  <c r="K520"/>
  <c r="L520"/>
  <c r="M520"/>
  <c r="N520"/>
  <c r="H520"/>
  <c r="G530"/>
  <c r="G529"/>
  <c r="N528"/>
  <c r="M528"/>
  <c r="L528"/>
  <c r="K528"/>
  <c r="J528"/>
  <c r="I528"/>
  <c r="H528"/>
  <c r="G528" l="1"/>
  <c r="G453"/>
  <c r="G452"/>
  <c r="N451"/>
  <c r="M451"/>
  <c r="L451"/>
  <c r="K451"/>
  <c r="J451"/>
  <c r="I451"/>
  <c r="H451"/>
  <c r="G450"/>
  <c r="G449"/>
  <c r="N448"/>
  <c r="M448"/>
  <c r="L448"/>
  <c r="K448"/>
  <c r="J448"/>
  <c r="I448"/>
  <c r="H448"/>
  <c r="G448" l="1"/>
  <c r="G451"/>
  <c r="G122"/>
  <c r="G121"/>
  <c r="G120" s="1"/>
  <c r="N120"/>
  <c r="M120"/>
  <c r="L120"/>
  <c r="K120"/>
  <c r="J120"/>
  <c r="I120"/>
  <c r="H120"/>
  <c r="K420" l="1"/>
  <c r="K478"/>
  <c r="G374"/>
  <c r="G373"/>
  <c r="N372"/>
  <c r="M372"/>
  <c r="L372"/>
  <c r="K372"/>
  <c r="J372"/>
  <c r="I372"/>
  <c r="H372"/>
  <c r="G371"/>
  <c r="G370"/>
  <c r="N369"/>
  <c r="M369"/>
  <c r="L369"/>
  <c r="K369"/>
  <c r="J369"/>
  <c r="I369"/>
  <c r="H369"/>
  <c r="G369" l="1"/>
  <c r="G372"/>
  <c r="G447" l="1"/>
  <c r="G446"/>
  <c r="N445"/>
  <c r="M445"/>
  <c r="L445"/>
  <c r="K445"/>
  <c r="J445"/>
  <c r="I445"/>
  <c r="H445"/>
  <c r="G444"/>
  <c r="G443"/>
  <c r="N442"/>
  <c r="M442"/>
  <c r="L442"/>
  <c r="K442"/>
  <c r="J442"/>
  <c r="I442"/>
  <c r="H442"/>
  <c r="G441"/>
  <c r="G440"/>
  <c r="G439" s="1"/>
  <c r="N439"/>
  <c r="M439"/>
  <c r="L439"/>
  <c r="K439"/>
  <c r="J439"/>
  <c r="I439"/>
  <c r="H439"/>
  <c r="J366"/>
  <c r="G368"/>
  <c r="G367"/>
  <c r="N366"/>
  <c r="M366"/>
  <c r="L366"/>
  <c r="K366"/>
  <c r="I366"/>
  <c r="H366"/>
  <c r="G365"/>
  <c r="G364"/>
  <c r="N363"/>
  <c r="M363"/>
  <c r="L363"/>
  <c r="K363"/>
  <c r="J363"/>
  <c r="I363"/>
  <c r="H363"/>
  <c r="G362"/>
  <c r="G361"/>
  <c r="N360"/>
  <c r="M360"/>
  <c r="L360"/>
  <c r="K360"/>
  <c r="J360"/>
  <c r="I360"/>
  <c r="H360"/>
  <c r="G359"/>
  <c r="G358"/>
  <c r="N357"/>
  <c r="M357"/>
  <c r="L357"/>
  <c r="K357"/>
  <c r="J357"/>
  <c r="I357"/>
  <c r="H357"/>
  <c r="H416"/>
  <c r="H415"/>
  <c r="G445" l="1"/>
  <c r="G357"/>
  <c r="G363"/>
  <c r="G366"/>
  <c r="G442"/>
  <c r="G360"/>
  <c r="I310" l="1"/>
  <c r="J310"/>
  <c r="K310"/>
  <c r="L310"/>
  <c r="M310"/>
  <c r="N310"/>
  <c r="G272"/>
  <c r="G271"/>
  <c r="N270"/>
  <c r="M270"/>
  <c r="L270"/>
  <c r="K270"/>
  <c r="J270"/>
  <c r="I270"/>
  <c r="H270"/>
  <c r="G269"/>
  <c r="G268"/>
  <c r="N267"/>
  <c r="M267"/>
  <c r="L267"/>
  <c r="K267"/>
  <c r="J267"/>
  <c r="I267"/>
  <c r="H267"/>
  <c r="G164"/>
  <c r="G163"/>
  <c r="N162"/>
  <c r="M162"/>
  <c r="L162"/>
  <c r="K162"/>
  <c r="J162"/>
  <c r="I162"/>
  <c r="H162"/>
  <c r="G267" l="1"/>
  <c r="G162"/>
  <c r="G270"/>
  <c r="I416"/>
  <c r="J416"/>
  <c r="K416"/>
  <c r="L416"/>
  <c r="M416"/>
  <c r="N416"/>
  <c r="I415"/>
  <c r="J415"/>
  <c r="K415"/>
  <c r="L415"/>
  <c r="M415"/>
  <c r="N415"/>
  <c r="G419"/>
  <c r="G418"/>
  <c r="N417"/>
  <c r="M417"/>
  <c r="L417"/>
  <c r="K417"/>
  <c r="J417"/>
  <c r="I417"/>
  <c r="H417"/>
  <c r="G417" l="1"/>
  <c r="H414"/>
  <c r="G119"/>
  <c r="G118"/>
  <c r="N117"/>
  <c r="M117"/>
  <c r="L117"/>
  <c r="K117"/>
  <c r="J117"/>
  <c r="I117"/>
  <c r="H117"/>
  <c r="G117" l="1"/>
  <c r="J224"/>
  <c r="G527" l="1"/>
  <c r="G526"/>
  <c r="N525"/>
  <c r="M525"/>
  <c r="L525"/>
  <c r="K525"/>
  <c r="J525"/>
  <c r="I525"/>
  <c r="H525"/>
  <c r="G524"/>
  <c r="G523"/>
  <c r="N522"/>
  <c r="M522"/>
  <c r="L522"/>
  <c r="K522"/>
  <c r="J522"/>
  <c r="I522"/>
  <c r="H522"/>
  <c r="G522" l="1"/>
  <c r="G525"/>
  <c r="G516"/>
  <c r="G515"/>
  <c r="N514"/>
  <c r="M514"/>
  <c r="L514"/>
  <c r="K514"/>
  <c r="J514"/>
  <c r="I514"/>
  <c r="H514"/>
  <c r="N510"/>
  <c r="M510"/>
  <c r="L510"/>
  <c r="K510"/>
  <c r="J510"/>
  <c r="I510"/>
  <c r="H510"/>
  <c r="G514" l="1"/>
  <c r="K508"/>
  <c r="M508"/>
  <c r="I508"/>
  <c r="N508"/>
  <c r="L508"/>
  <c r="G510"/>
  <c r="G509"/>
  <c r="G508" s="1"/>
  <c r="J508"/>
  <c r="G161"/>
  <c r="G160"/>
  <c r="N159"/>
  <c r="M159"/>
  <c r="L159"/>
  <c r="K159"/>
  <c r="J159"/>
  <c r="I159"/>
  <c r="H159"/>
  <c r="G158"/>
  <c r="G157"/>
  <c r="N156"/>
  <c r="M156"/>
  <c r="L156"/>
  <c r="K156"/>
  <c r="J156"/>
  <c r="I156"/>
  <c r="H156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37"/>
  <c r="G136"/>
  <c r="Q135"/>
  <c r="N135"/>
  <c r="M135"/>
  <c r="L135"/>
  <c r="K135"/>
  <c r="J135"/>
  <c r="I135"/>
  <c r="H135"/>
  <c r="N134"/>
  <c r="M134"/>
  <c r="L134"/>
  <c r="K134"/>
  <c r="J134"/>
  <c r="I134"/>
  <c r="N133"/>
  <c r="M133"/>
  <c r="L133"/>
  <c r="K133"/>
  <c r="J133"/>
  <c r="I133"/>
  <c r="H133"/>
  <c r="H132" s="1"/>
  <c r="G153" l="1"/>
  <c r="L132"/>
  <c r="N132"/>
  <c r="K132"/>
  <c r="G159"/>
  <c r="G134"/>
  <c r="J132"/>
  <c r="G144"/>
  <c r="G141"/>
  <c r="M132"/>
  <c r="G133"/>
  <c r="G135"/>
  <c r="G156"/>
  <c r="G150"/>
  <c r="G147"/>
  <c r="I132"/>
  <c r="J491"/>
  <c r="G132" l="1"/>
  <c r="J503"/>
  <c r="J354"/>
  <c r="I351"/>
  <c r="J351"/>
  <c r="K351"/>
  <c r="L351"/>
  <c r="M351"/>
  <c r="N351"/>
  <c r="I312"/>
  <c r="J312"/>
  <c r="K312"/>
  <c r="L312"/>
  <c r="G116"/>
  <c r="G115"/>
  <c r="N114"/>
  <c r="M114"/>
  <c r="L114"/>
  <c r="K114"/>
  <c r="J114"/>
  <c r="I114"/>
  <c r="H114"/>
  <c r="I26"/>
  <c r="I173" s="1"/>
  <c r="J26"/>
  <c r="K26"/>
  <c r="L26"/>
  <c r="M26"/>
  <c r="N26"/>
  <c r="N173" s="1"/>
  <c r="H26"/>
  <c r="H173" s="1"/>
  <c r="I25"/>
  <c r="I172" s="1"/>
  <c r="J25"/>
  <c r="K25"/>
  <c r="L25"/>
  <c r="M25"/>
  <c r="N25"/>
  <c r="N172" s="1"/>
  <c r="H25"/>
  <c r="H172" s="1"/>
  <c r="G50"/>
  <c r="G49"/>
  <c r="N48"/>
  <c r="M48"/>
  <c r="L48"/>
  <c r="K48"/>
  <c r="J48"/>
  <c r="I48"/>
  <c r="H48"/>
  <c r="J173" l="1"/>
  <c r="J172"/>
  <c r="M173"/>
  <c r="L173"/>
  <c r="K173"/>
  <c r="M172"/>
  <c r="L172"/>
  <c r="K172"/>
  <c r="G48"/>
  <c r="G114"/>
  <c r="I484"/>
  <c r="J484"/>
  <c r="K484"/>
  <c r="L484"/>
  <c r="M484"/>
  <c r="N484"/>
  <c r="H484"/>
  <c r="I483"/>
  <c r="J483"/>
  <c r="K483"/>
  <c r="L483"/>
  <c r="M483"/>
  <c r="N483"/>
  <c r="H483"/>
  <c r="G502"/>
  <c r="G501"/>
  <c r="N500"/>
  <c r="M500"/>
  <c r="L500"/>
  <c r="K500"/>
  <c r="J500"/>
  <c r="I500"/>
  <c r="H500"/>
  <c r="G499"/>
  <c r="G498"/>
  <c r="N497"/>
  <c r="M497"/>
  <c r="L497"/>
  <c r="K497"/>
  <c r="J497"/>
  <c r="I497"/>
  <c r="H497"/>
  <c r="G496"/>
  <c r="G495"/>
  <c r="Q494"/>
  <c r="N494"/>
  <c r="M494"/>
  <c r="L494"/>
  <c r="K494"/>
  <c r="J494"/>
  <c r="I494"/>
  <c r="H494"/>
  <c r="G356"/>
  <c r="N354"/>
  <c r="M354"/>
  <c r="L354"/>
  <c r="K354"/>
  <c r="I354"/>
  <c r="H354"/>
  <c r="G353"/>
  <c r="H351"/>
  <c r="G350"/>
  <c r="G349"/>
  <c r="N348"/>
  <c r="M348"/>
  <c r="L348"/>
  <c r="K348"/>
  <c r="J348"/>
  <c r="I348"/>
  <c r="H348"/>
  <c r="G347"/>
  <c r="G346"/>
  <c r="N345"/>
  <c r="M345"/>
  <c r="L345"/>
  <c r="K345"/>
  <c r="J345"/>
  <c r="I345"/>
  <c r="H345"/>
  <c r="G344"/>
  <c r="G343"/>
  <c r="Q342"/>
  <c r="N342"/>
  <c r="M342"/>
  <c r="L342"/>
  <c r="K342"/>
  <c r="J342"/>
  <c r="I342"/>
  <c r="H342"/>
  <c r="G497" l="1"/>
  <c r="G500"/>
  <c r="G342"/>
  <c r="G348"/>
  <c r="G494"/>
  <c r="G345"/>
  <c r="J78"/>
  <c r="G113"/>
  <c r="G112"/>
  <c r="N111"/>
  <c r="M111"/>
  <c r="L111"/>
  <c r="K111"/>
  <c r="J111"/>
  <c r="I111"/>
  <c r="H111"/>
  <c r="G111" l="1"/>
  <c r="H213"/>
  <c r="H212"/>
  <c r="J213"/>
  <c r="K213"/>
  <c r="L213"/>
  <c r="M213"/>
  <c r="N213"/>
  <c r="I213"/>
  <c r="J212"/>
  <c r="K212"/>
  <c r="L212"/>
  <c r="M212"/>
  <c r="N212"/>
  <c r="I212"/>
  <c r="G219"/>
  <c r="G218"/>
  <c r="Q217"/>
  <c r="N217"/>
  <c r="M217"/>
  <c r="L217"/>
  <c r="K217"/>
  <c r="J217"/>
  <c r="I217"/>
  <c r="H217"/>
  <c r="G217" l="1"/>
  <c r="L252"/>
  <c r="M252"/>
  <c r="N252"/>
  <c r="L66" l="1"/>
  <c r="M66"/>
  <c r="N66"/>
  <c r="F11" i="2"/>
  <c r="F8"/>
  <c r="F5"/>
  <c r="F2"/>
  <c r="I261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41"/>
  <c r="G340"/>
  <c r="Q339"/>
  <c r="N339"/>
  <c r="M339"/>
  <c r="L339"/>
  <c r="K339"/>
  <c r="J339"/>
  <c r="I339"/>
  <c r="H339"/>
  <c r="H408"/>
  <c r="I408"/>
  <c r="J408"/>
  <c r="K408"/>
  <c r="L408"/>
  <c r="M408"/>
  <c r="N408"/>
  <c r="G409"/>
  <c r="G410"/>
  <c r="G339" l="1"/>
  <c r="G408"/>
  <c r="G338"/>
  <c r="G337"/>
  <c r="Q336"/>
  <c r="N336"/>
  <c r="M336"/>
  <c r="L336"/>
  <c r="K336"/>
  <c r="J336"/>
  <c r="I336"/>
  <c r="H336"/>
  <c r="G336" l="1"/>
  <c r="I333"/>
  <c r="J333"/>
  <c r="K333"/>
  <c r="L333"/>
  <c r="M333"/>
  <c r="N333"/>
  <c r="H333"/>
  <c r="G335"/>
  <c r="G334"/>
  <c r="G332"/>
  <c r="G331"/>
  <c r="Q330"/>
  <c r="N330"/>
  <c r="M330"/>
  <c r="L330"/>
  <c r="K330"/>
  <c r="J330"/>
  <c r="I330"/>
  <c r="H330"/>
  <c r="G330" l="1"/>
  <c r="G333"/>
  <c r="I300"/>
  <c r="J300"/>
  <c r="K300"/>
  <c r="L300"/>
  <c r="M300"/>
  <c r="N300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9"/>
  <c r="I258"/>
  <c r="J258"/>
  <c r="K258"/>
  <c r="I225" l="1"/>
  <c r="J225"/>
  <c r="K225"/>
  <c r="L225"/>
  <c r="M225"/>
  <c r="N225"/>
  <c r="I224"/>
  <c r="K224"/>
  <c r="L224"/>
  <c r="M224"/>
  <c r="G128" l="1"/>
  <c r="G127"/>
  <c r="N126"/>
  <c r="M126"/>
  <c r="L126"/>
  <c r="K126"/>
  <c r="J126"/>
  <c r="I126"/>
  <c r="H126"/>
  <c r="L75"/>
  <c r="I36"/>
  <c r="J36"/>
  <c r="M30"/>
  <c r="N30"/>
  <c r="L30"/>
  <c r="G126" l="1"/>
  <c r="G266"/>
  <c r="G265"/>
  <c r="Q264"/>
  <c r="N264"/>
  <c r="M264"/>
  <c r="L264"/>
  <c r="K264"/>
  <c r="J264"/>
  <c r="I264"/>
  <c r="H264"/>
  <c r="G264" l="1"/>
  <c r="G98"/>
  <c r="G97"/>
  <c r="N96"/>
  <c r="M96"/>
  <c r="L96"/>
  <c r="K96"/>
  <c r="J96"/>
  <c r="I96"/>
  <c r="H96"/>
  <c r="G96" l="1"/>
  <c r="H258"/>
  <c r="H225"/>
  <c r="H224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23"/>
  <c r="H301"/>
  <c r="H300"/>
  <c r="G304"/>
  <c r="G303"/>
  <c r="N302"/>
  <c r="M302"/>
  <c r="L302"/>
  <c r="K302"/>
  <c r="J302"/>
  <c r="I302"/>
  <c r="H302"/>
  <c r="H261"/>
  <c r="G228"/>
  <c r="G227"/>
  <c r="N226"/>
  <c r="M226"/>
  <c r="L226"/>
  <c r="K226"/>
  <c r="J226"/>
  <c r="I226"/>
  <c r="H226"/>
  <c r="G302" l="1"/>
  <c r="G226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420"/>
  <c r="G87" l="1"/>
  <c r="G39"/>
  <c r="G329"/>
  <c r="G328"/>
  <c r="Q327"/>
  <c r="N327"/>
  <c r="M327"/>
  <c r="L327"/>
  <c r="K327"/>
  <c r="J327"/>
  <c r="I327"/>
  <c r="H327"/>
  <c r="G493"/>
  <c r="G492"/>
  <c r="N491"/>
  <c r="M491"/>
  <c r="L491"/>
  <c r="K491"/>
  <c r="I491"/>
  <c r="H491"/>
  <c r="G491" l="1"/>
  <c r="G327"/>
  <c r="G320"/>
  <c r="Q324"/>
  <c r="G326"/>
  <c r="G325"/>
  <c r="N324"/>
  <c r="M324"/>
  <c r="L324"/>
  <c r="K324"/>
  <c r="J324"/>
  <c r="I324"/>
  <c r="H324"/>
  <c r="G317"/>
  <c r="G316"/>
  <c r="N315"/>
  <c r="M315"/>
  <c r="L315"/>
  <c r="K315"/>
  <c r="J315"/>
  <c r="I315"/>
  <c r="H315"/>
  <c r="G314"/>
  <c r="G313"/>
  <c r="Q312"/>
  <c r="N312"/>
  <c r="M312"/>
  <c r="H312"/>
  <c r="N311"/>
  <c r="M311"/>
  <c r="L311"/>
  <c r="K311"/>
  <c r="J311"/>
  <c r="I311"/>
  <c r="H311"/>
  <c r="H310"/>
  <c r="G490"/>
  <c r="G489"/>
  <c r="N488"/>
  <c r="M488"/>
  <c r="L488"/>
  <c r="K488"/>
  <c r="J488"/>
  <c r="I488"/>
  <c r="H488"/>
  <c r="M427"/>
  <c r="L427"/>
  <c r="K427"/>
  <c r="J427"/>
  <c r="I427"/>
  <c r="H427"/>
  <c r="G429"/>
  <c r="G428"/>
  <c r="H430"/>
  <c r="I430"/>
  <c r="J430"/>
  <c r="K430"/>
  <c r="L430"/>
  <c r="M430"/>
  <c r="N430"/>
  <c r="Q430"/>
  <c r="G431"/>
  <c r="G432"/>
  <c r="G488" l="1"/>
  <c r="K309"/>
  <c r="G310"/>
  <c r="J309"/>
  <c r="I309"/>
  <c r="N309"/>
  <c r="M309"/>
  <c r="G430"/>
  <c r="G312"/>
  <c r="G311"/>
  <c r="L309"/>
  <c r="H309"/>
  <c r="G315"/>
  <c r="G324"/>
  <c r="G427"/>
  <c r="G38"/>
  <c r="G37"/>
  <c r="N36"/>
  <c r="M36"/>
  <c r="L36"/>
  <c r="K36"/>
  <c r="H36"/>
  <c r="G36" l="1"/>
  <c r="G309"/>
  <c r="G438"/>
  <c r="G437"/>
  <c r="G435"/>
  <c r="G434"/>
  <c r="N436"/>
  <c r="M436"/>
  <c r="L436"/>
  <c r="K436"/>
  <c r="J436"/>
  <c r="I436"/>
  <c r="H436"/>
  <c r="N433"/>
  <c r="M433"/>
  <c r="L433"/>
  <c r="K433"/>
  <c r="J433"/>
  <c r="I433"/>
  <c r="H433"/>
  <c r="L424"/>
  <c r="G505"/>
  <c r="G504"/>
  <c r="N503"/>
  <c r="M503"/>
  <c r="L503"/>
  <c r="K503"/>
  <c r="I503"/>
  <c r="H503"/>
  <c r="G487"/>
  <c r="G486"/>
  <c r="N485"/>
  <c r="M485"/>
  <c r="L485"/>
  <c r="K485"/>
  <c r="J485"/>
  <c r="I485"/>
  <c r="H485"/>
  <c r="N482"/>
  <c r="J482"/>
  <c r="G480"/>
  <c r="G479"/>
  <c r="N478"/>
  <c r="M478"/>
  <c r="L478"/>
  <c r="J478"/>
  <c r="I478"/>
  <c r="H478"/>
  <c r="G298"/>
  <c r="G297"/>
  <c r="N296"/>
  <c r="M296"/>
  <c r="L296"/>
  <c r="K296"/>
  <c r="J296"/>
  <c r="I296"/>
  <c r="H296"/>
  <c r="N295"/>
  <c r="M295"/>
  <c r="L295"/>
  <c r="K295"/>
  <c r="J295"/>
  <c r="I295"/>
  <c r="H295"/>
  <c r="H536" s="1"/>
  <c r="N294"/>
  <c r="N535" s="1"/>
  <c r="M294"/>
  <c r="M535" s="1"/>
  <c r="L294"/>
  <c r="L535" s="1"/>
  <c r="K294"/>
  <c r="K535" s="1"/>
  <c r="J294"/>
  <c r="I294"/>
  <c r="H294"/>
  <c r="H535" s="1"/>
  <c r="H424" l="1"/>
  <c r="G478"/>
  <c r="G436"/>
  <c r="G433"/>
  <c r="J424"/>
  <c r="N424"/>
  <c r="G485"/>
  <c r="G426"/>
  <c r="H482"/>
  <c r="K424"/>
  <c r="K482"/>
  <c r="G484"/>
  <c r="L482"/>
  <c r="G503"/>
  <c r="M424"/>
  <c r="N293"/>
  <c r="K293"/>
  <c r="G425"/>
  <c r="G424" s="1"/>
  <c r="J293"/>
  <c r="I424"/>
  <c r="I482"/>
  <c r="M482"/>
  <c r="G483"/>
  <c r="G482" s="1"/>
  <c r="G294"/>
  <c r="L293"/>
  <c r="I293"/>
  <c r="M293"/>
  <c r="G295"/>
  <c r="H293"/>
  <c r="G296"/>
  <c r="G293" l="1"/>
  <c r="G323" l="1"/>
  <c r="G322"/>
  <c r="Q321"/>
  <c r="N321"/>
  <c r="M321"/>
  <c r="L321"/>
  <c r="K321"/>
  <c r="J321"/>
  <c r="I321"/>
  <c r="H321"/>
  <c r="H318" l="1"/>
  <c r="G321"/>
  <c r="H287"/>
  <c r="G284" l="1"/>
  <c r="G283"/>
  <c r="N282"/>
  <c r="M282"/>
  <c r="L282"/>
  <c r="K282"/>
  <c r="J282"/>
  <c r="I282"/>
  <c r="H282"/>
  <c r="N261"/>
  <c r="M261"/>
  <c r="L261"/>
  <c r="K261"/>
  <c r="J261"/>
  <c r="G263"/>
  <c r="G262"/>
  <c r="G260"/>
  <c r="G259"/>
  <c r="N258"/>
  <c r="M258"/>
  <c r="L258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58"/>
  <c r="G282"/>
  <c r="G261"/>
  <c r="G84"/>
  <c r="Q207" l="1"/>
  <c r="L189"/>
  <c r="I185"/>
  <c r="J185"/>
  <c r="J237" s="1"/>
  <c r="K185"/>
  <c r="L185"/>
  <c r="L237" s="1"/>
  <c r="M185"/>
  <c r="N185"/>
  <c r="N237" s="1"/>
  <c r="H185"/>
  <c r="I184"/>
  <c r="J184"/>
  <c r="K184"/>
  <c r="L184"/>
  <c r="L236" s="1"/>
  <c r="M184"/>
  <c r="N184"/>
  <c r="H184"/>
  <c r="G206"/>
  <c r="G205"/>
  <c r="L204"/>
  <c r="L207"/>
  <c r="N204"/>
  <c r="M204"/>
  <c r="K204"/>
  <c r="J204"/>
  <c r="I204"/>
  <c r="H204"/>
  <c r="Q255"/>
  <c r="Q247"/>
  <c r="Q198"/>
  <c r="Q214"/>
  <c r="G222"/>
  <c r="G221"/>
  <c r="I220"/>
  <c r="J220"/>
  <c r="K220"/>
  <c r="L220"/>
  <c r="M220"/>
  <c r="N220"/>
  <c r="H220"/>
  <c r="H214"/>
  <c r="G216"/>
  <c r="G215"/>
  <c r="N214"/>
  <c r="M214"/>
  <c r="L214"/>
  <c r="K214"/>
  <c r="J214"/>
  <c r="I214"/>
  <c r="Q253"/>
  <c r="L78"/>
  <c r="I535"/>
  <c r="J535"/>
  <c r="J318"/>
  <c r="K318"/>
  <c r="L318"/>
  <c r="M318"/>
  <c r="N318"/>
  <c r="I301"/>
  <c r="I536" s="1"/>
  <c r="J301"/>
  <c r="J536" s="1"/>
  <c r="K301"/>
  <c r="K536" s="1"/>
  <c r="L301"/>
  <c r="L536" s="1"/>
  <c r="M301"/>
  <c r="M536" s="1"/>
  <c r="N301"/>
  <c r="N536" s="1"/>
  <c r="I531"/>
  <c r="J531"/>
  <c r="K531"/>
  <c r="L531"/>
  <c r="M531"/>
  <c r="N531"/>
  <c r="H531"/>
  <c r="I420"/>
  <c r="J420"/>
  <c r="L420"/>
  <c r="M420"/>
  <c r="N420"/>
  <c r="G422"/>
  <c r="I305"/>
  <c r="J305"/>
  <c r="K305"/>
  <c r="L305"/>
  <c r="M305"/>
  <c r="N305"/>
  <c r="M286"/>
  <c r="M287"/>
  <c r="N286"/>
  <c r="N287"/>
  <c r="I286"/>
  <c r="I287"/>
  <c r="J286"/>
  <c r="J287"/>
  <c r="K286"/>
  <c r="L286"/>
  <c r="L287"/>
  <c r="H286"/>
  <c r="L255"/>
  <c r="M255"/>
  <c r="L246"/>
  <c r="M246"/>
  <c r="N246"/>
  <c r="J249"/>
  <c r="K249"/>
  <c r="L249"/>
  <c r="M249"/>
  <c r="N249"/>
  <c r="L229"/>
  <c r="K201"/>
  <c r="L201"/>
  <c r="L198"/>
  <c r="K195"/>
  <c r="L195"/>
  <c r="M195"/>
  <c r="N195"/>
  <c r="N192"/>
  <c r="L192"/>
  <c r="L186"/>
  <c r="M186"/>
  <c r="N186"/>
  <c r="L168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92"/>
  <c r="M198"/>
  <c r="G83"/>
  <c r="G82"/>
  <c r="H33"/>
  <c r="I33"/>
  <c r="J33"/>
  <c r="K33"/>
  <c r="M33"/>
  <c r="N33"/>
  <c r="G34"/>
  <c r="N75"/>
  <c r="G533"/>
  <c r="G532"/>
  <c r="G421"/>
  <c r="G308"/>
  <c r="G319"/>
  <c r="H305"/>
  <c r="G306"/>
  <c r="G307"/>
  <c r="G256"/>
  <c r="G257"/>
  <c r="G253"/>
  <c r="G254"/>
  <c r="G250"/>
  <c r="G251"/>
  <c r="G247"/>
  <c r="G248"/>
  <c r="G230"/>
  <c r="G231"/>
  <c r="G209"/>
  <c r="G208"/>
  <c r="G203"/>
  <c r="G202"/>
  <c r="G200"/>
  <c r="G199"/>
  <c r="G197"/>
  <c r="G196"/>
  <c r="G194"/>
  <c r="G193"/>
  <c r="G191"/>
  <c r="G190"/>
  <c r="G188"/>
  <c r="G187"/>
  <c r="G170"/>
  <c r="G169"/>
  <c r="G140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9"/>
  <c r="N207"/>
  <c r="N201"/>
  <c r="N198"/>
  <c r="N189"/>
  <c r="N168"/>
  <c r="N78"/>
  <c r="N69"/>
  <c r="N27"/>
  <c r="M69"/>
  <c r="M78"/>
  <c r="K78"/>
  <c r="I78"/>
  <c r="H78"/>
  <c r="G77"/>
  <c r="G76"/>
  <c r="K75"/>
  <c r="I75"/>
  <c r="H75"/>
  <c r="K30"/>
  <c r="J30"/>
  <c r="I30"/>
  <c r="H30"/>
  <c r="M207"/>
  <c r="K207"/>
  <c r="J207"/>
  <c r="I207"/>
  <c r="H207"/>
  <c r="J72"/>
  <c r="H201"/>
  <c r="M201"/>
  <c r="J201"/>
  <c r="I201"/>
  <c r="I229"/>
  <c r="G70"/>
  <c r="K72"/>
  <c r="I72"/>
  <c r="H72"/>
  <c r="K69"/>
  <c r="J69"/>
  <c r="I69"/>
  <c r="H69"/>
  <c r="M229"/>
  <c r="K229"/>
  <c r="J229"/>
  <c r="H229"/>
  <c r="K198"/>
  <c r="J198"/>
  <c r="I198"/>
  <c r="H198"/>
  <c r="J195"/>
  <c r="I195"/>
  <c r="H195"/>
  <c r="K192"/>
  <c r="J192"/>
  <c r="I192"/>
  <c r="H192"/>
  <c r="M189"/>
  <c r="K189"/>
  <c r="J189"/>
  <c r="I189"/>
  <c r="H189"/>
  <c r="K186"/>
  <c r="J186"/>
  <c r="I186"/>
  <c r="H186"/>
  <c r="H246"/>
  <c r="I246"/>
  <c r="J246"/>
  <c r="K246"/>
  <c r="H249"/>
  <c r="I249"/>
  <c r="H252"/>
  <c r="I252"/>
  <c r="J252"/>
  <c r="K252"/>
  <c r="H255"/>
  <c r="I255"/>
  <c r="J255"/>
  <c r="K255"/>
  <c r="K66"/>
  <c r="J66"/>
  <c r="I66"/>
  <c r="H66"/>
  <c r="K63"/>
  <c r="J63"/>
  <c r="I63"/>
  <c r="H63"/>
  <c r="M168"/>
  <c r="K168"/>
  <c r="J168"/>
  <c r="I168"/>
  <c r="H168"/>
  <c r="K60"/>
  <c r="J60"/>
  <c r="I60"/>
  <c r="H60"/>
  <c r="M27"/>
  <c r="J27"/>
  <c r="K27"/>
  <c r="H27"/>
  <c r="I27"/>
  <c r="M534" l="1"/>
  <c r="K236"/>
  <c r="K299"/>
  <c r="J299"/>
  <c r="J539"/>
  <c r="M299"/>
  <c r="I299"/>
  <c r="N539"/>
  <c r="N299"/>
  <c r="L539"/>
  <c r="L299"/>
  <c r="I236"/>
  <c r="N236"/>
  <c r="M237"/>
  <c r="M539" s="1"/>
  <c r="M236"/>
  <c r="I237"/>
  <c r="J236"/>
  <c r="K237"/>
  <c r="I138"/>
  <c r="I171"/>
  <c r="H138"/>
  <c r="L138"/>
  <c r="J138"/>
  <c r="J171"/>
  <c r="K138"/>
  <c r="K171"/>
  <c r="N138"/>
  <c r="M138"/>
  <c r="M171"/>
  <c r="H534"/>
  <c r="G69"/>
  <c r="L183"/>
  <c r="G420"/>
  <c r="J414"/>
  <c r="G214"/>
  <c r="N24"/>
  <c r="G75"/>
  <c r="G27"/>
  <c r="J24"/>
  <c r="G26"/>
  <c r="L24"/>
  <c r="G220"/>
  <c r="G225"/>
  <c r="M519"/>
  <c r="I519"/>
  <c r="H24"/>
  <c r="G198"/>
  <c r="M24"/>
  <c r="H237"/>
  <c r="G60"/>
  <c r="G72"/>
  <c r="G168"/>
  <c r="G189"/>
  <c r="G201"/>
  <c r="G246"/>
  <c r="I223"/>
  <c r="N414"/>
  <c r="L414"/>
  <c r="I211"/>
  <c r="M211"/>
  <c r="J211"/>
  <c r="G184"/>
  <c r="G521"/>
  <c r="G78"/>
  <c r="G186"/>
  <c r="G192"/>
  <c r="G207"/>
  <c r="G229"/>
  <c r="G249"/>
  <c r="G531"/>
  <c r="K414"/>
  <c r="K211"/>
  <c r="G415"/>
  <c r="G33"/>
  <c r="G139"/>
  <c r="G138" s="1"/>
  <c r="G30"/>
  <c r="G63"/>
  <c r="G195"/>
  <c r="G252"/>
  <c r="K223"/>
  <c r="M414"/>
  <c r="N211"/>
  <c r="G204"/>
  <c r="H299"/>
  <c r="G255"/>
  <c r="G81"/>
  <c r="G51"/>
  <c r="G224"/>
  <c r="J223"/>
  <c r="H211"/>
  <c r="L211"/>
  <c r="G213"/>
  <c r="G185"/>
  <c r="G416"/>
  <c r="G305"/>
  <c r="G300"/>
  <c r="H285"/>
  <c r="M285"/>
  <c r="I285"/>
  <c r="M243"/>
  <c r="K243"/>
  <c r="G245"/>
  <c r="N243"/>
  <c r="L243"/>
  <c r="J285"/>
  <c r="H243"/>
  <c r="J243"/>
  <c r="G244"/>
  <c r="G59"/>
  <c r="G57" s="1"/>
  <c r="H57"/>
  <c r="I57"/>
  <c r="N57"/>
  <c r="I24"/>
  <c r="N519"/>
  <c r="L519"/>
  <c r="J519"/>
  <c r="G520"/>
  <c r="G519" s="1"/>
  <c r="H519"/>
  <c r="K519"/>
  <c r="N183"/>
  <c r="J183"/>
  <c r="H183"/>
  <c r="H236"/>
  <c r="I183"/>
  <c r="K183"/>
  <c r="N223"/>
  <c r="M223"/>
  <c r="L223"/>
  <c r="G212"/>
  <c r="G286"/>
  <c r="L285"/>
  <c r="N285"/>
  <c r="M183"/>
  <c r="I243"/>
  <c r="K24"/>
  <c r="K287"/>
  <c r="G287" s="1"/>
  <c r="I318"/>
  <c r="G318" s="1"/>
  <c r="I414"/>
  <c r="G25"/>
  <c r="G301"/>
  <c r="K285" l="1"/>
  <c r="G285"/>
  <c r="I539"/>
  <c r="I538"/>
  <c r="K539"/>
  <c r="I235"/>
  <c r="H539"/>
  <c r="M235"/>
  <c r="L235"/>
  <c r="G24"/>
  <c r="G223"/>
  <c r="K235"/>
  <c r="G183"/>
  <c r="H235"/>
  <c r="J235"/>
  <c r="I534"/>
  <c r="G237"/>
  <c r="G211"/>
  <c r="N171"/>
  <c r="G414"/>
  <c r="G299"/>
  <c r="G243"/>
  <c r="H171"/>
  <c r="G172"/>
  <c r="M538"/>
  <c r="K534"/>
  <c r="N235"/>
  <c r="K538"/>
  <c r="L171"/>
  <c r="G535"/>
  <c r="H538"/>
  <c r="L538"/>
  <c r="L534"/>
  <c r="N534"/>
  <c r="N538"/>
  <c r="G236"/>
  <c r="J534"/>
  <c r="J538"/>
  <c r="G536"/>
  <c r="G173"/>
  <c r="I537" l="1"/>
  <c r="H537"/>
  <c r="K537"/>
  <c r="J537"/>
  <c r="G235"/>
  <c r="L537"/>
  <c r="N537"/>
  <c r="M537"/>
  <c r="G171"/>
  <c r="G538"/>
  <c r="G534"/>
  <c r="G539"/>
  <c r="G537" l="1"/>
</calcChain>
</file>

<file path=xl/sharedStrings.xml><?xml version="1.0" encoding="utf-8"?>
<sst xmlns="http://schemas.openxmlformats.org/spreadsheetml/2006/main" count="1948" uniqueCount="301">
  <si>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</si>
  <si>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</si>
  <si>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</si>
  <si>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</si>
  <si>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</si>
  <si>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</si>
  <si>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</si>
  <si>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</si>
  <si>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</si>
  <si>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</si>
  <si>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</si>
  <si>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</si>
  <si>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</si>
  <si>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</si>
  <si>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</si>
  <si>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</si>
  <si>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</si>
  <si>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</si>
  <si>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</si>
  <si>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</si>
  <si>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</si>
  <si>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</si>
  <si>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</si>
  <si>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</si>
  <si>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</si>
  <si>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</si>
  <si>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</si>
  <si>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</si>
  <si>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</si>
  <si>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</si>
  <si>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</si>
  <si>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</si>
  <si>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</si>
  <si>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</si>
  <si>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</si>
  <si>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</si>
  <si>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</si>
  <si>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</si>
  <si>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</si>
  <si>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</si>
  <si>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</si>
  <si>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</si>
  <si>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</si>
  <si>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</si>
  <si>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</si>
  <si>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</si>
  <si>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</si>
  <si>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</si>
  <si>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</si>
  <si>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</si>
  <si>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</si>
  <si>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</si>
  <si>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</si>
  <si>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</si>
  <si>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</si>
  <si>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</si>
  <si>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</si>
  <si>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</si>
  <si>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</si>
  <si>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</si>
  <si>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</si>
  <si>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</si>
  <si>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</si>
  <si>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</si>
  <si>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</si>
  <si>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</si>
  <si>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</si>
  <si>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</si>
  <si>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</si>
  <si>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</si>
  <si>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</si>
  <si>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</si>
  <si>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</si>
  <si>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</si>
  <si>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</si>
  <si>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</si>
  <si>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</si>
  <si>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</si>
  <si>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</si>
  <si>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</si>
  <si>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</si>
  <si>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</si>
  <si>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</si>
  <si>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</si>
  <si>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</si>
  <si>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</si>
  <si>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</si>
  <si>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</si>
  <si>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</si>
  <si>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</si>
  <si>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</si>
  <si>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</si>
  <si>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</si>
  <si>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</si>
  <si>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</si>
  <si>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</si>
  <si>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</si>
  <si>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</si>
  <si>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</si>
  <si>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</si>
  <si>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</si>
  <si>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</si>
  <si>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</si>
  <si>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</si>
  <si>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</si>
  <si>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</si>
  <si>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</si>
  <si>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</si>
  <si>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</si>
  <si>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</si>
  <si>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</si>
  <si>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</si>
  <si>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</si>
  <si>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</si>
  <si>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</si>
  <si>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</si>
  <si>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</si>
  <si>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</si>
  <si>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</si>
  <si>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</si>
  <si>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</si>
  <si>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</si>
  <si>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</si>
  <si>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</si>
  <si>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</si>
  <si>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</si>
  <si>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</si>
  <si>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</si>
  <si>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</si>
  <si>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</si>
  <si>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</si>
  <si>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</si>
  <si>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</si>
  <si>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</si>
  <si>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</si>
  <si>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</si>
  <si>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</si>
  <si>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</si>
  <si>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</si>
  <si>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</si>
  <si>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</si>
  <si>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</si>
  <si>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</si>
  <si>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</si>
  <si>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</si>
  <si>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</si>
  <si>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</si>
  <si>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</si>
  <si>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</si>
  <si>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</si>
  <si>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</si>
  <si>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</si>
  <si>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</si>
  <si>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</si>
  <si>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</si>
  <si>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</si>
  <si>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</si>
  <si>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</si>
  <si>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</si>
  <si>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</si>
  <si>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</si>
  <si>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</si>
  <si>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</si>
  <si>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</si>
  <si>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</si>
  <si>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</si>
  <si>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</si>
  <si>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</si>
  <si>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</si>
  <si>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</si>
  <si>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</si>
  <si>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</si>
  <si>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</si>
  <si>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</si>
  <si>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</si>
  <si>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</si>
  <si>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</si>
  <si>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</si>
  <si>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</si>
  <si>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</si>
  <si>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</si>
  <si>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</si>
  <si>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</si>
  <si>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</si>
  <si>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</si>
  <si>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</si>
  <si>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</si>
  <si>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</si>
  <si>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</si>
  <si>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</si>
  <si>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</si>
  <si>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</si>
  <si>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</si>
  <si>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</si>
  <si>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</si>
  <si>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</si>
  <si>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</si>
  <si>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</si>
  <si>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</si>
  <si>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</si>
  <si>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</si>
  <si>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</si>
  <si>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</si>
  <si>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</si>
  <si>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</si>
  <si>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</si>
  <si>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</si>
  <si>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</si>
  <si>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</si>
  <si>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</si>
  <si>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</si>
  <si>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</si>
  <si>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</si>
  <si>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</si>
  <si>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</si>
  <si>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</si>
  <si>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</si>
  <si>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</si>
  <si>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</si>
  <si>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</si>
  <si>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</si>
  <si>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</si>
  <si>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</si>
  <si>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</si>
  <si>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</si>
  <si>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</si>
  <si>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</si>
  <si>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</si>
  <si>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</si>
  <si>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</si>
  <si>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</si>
  <si>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</si>
  <si>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</si>
  <si>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</si>
  <si>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</si>
  <si>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</si>
  <si>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</si>
  <si>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</si>
  <si>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</si>
  <si>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</si>
  <si>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</si>
  <si>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</si>
  <si>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</si>
  <si>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</si>
  <si>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</si>
  <si>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</si>
  <si>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</si>
  <si>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</si>
  <si>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</si>
  <si>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</si>
  <si>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</si>
  <si>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</si>
  <si>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</si>
  <si>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</si>
  <si>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</si>
  <si>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</si>
  <si>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</si>
  <si>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</si>
  <si>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</si>
  <si>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</si>
  <si>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</si>
  <si>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</si>
  <si>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</si>
  <si>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</si>
  <si>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</si>
  <si>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</si>
  <si>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</si>
  <si>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</si>
  <si>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</si>
  <si>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</si>
  <si>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4: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</si>
  <si>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11: Приобретение, содержание и обслуживание муниципального имущества (приобретение квартиры в с. Искра)</t>
  </si>
  <si>
    <t>Мероприятие 20: Приобретение емкости для резервного топливоснабжения</t>
  </si>
  <si>
    <t>Мероприятие 21: Технологическое подключение объекта капитального строительства к сети водоснабжения</t>
  </si>
  <si>
    <t>Мероприятие 22: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</si>
  <si>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Освоениеденежных средств в полном объеме</t>
  </si>
  <si>
    <t>Мероприятие 11: Авторский надзор по объекту "Газоснабжение с. Налимово Называевского муниципального района Омской области"</t>
  </si>
  <si>
    <t>Мероприятие 12: Устройство фундамента и молниезащита для ТГУ НОРД 240 по адресу: Омская область, называевский район, с. Налимово, ул. Школьная, д. 2</t>
  </si>
  <si>
    <t>Мероприятие 13: Устройство фундамента и молниезащита для ТГУ НОРД 150 по адресу: Омская область, называевский район, с. Налимово, пер. светлый, д. 15</t>
  </si>
  <si>
    <t>Мероприятие 14: Пусконаладочные работы</t>
  </si>
  <si>
    <t>Мероприятие 15: Строительство "Газопровода-ввода" к зданию СДК по адресу: Омская область, Называевский район, с. Налимово, пер. Светлый, д. 15</t>
  </si>
  <si>
    <t>Мероприятие 16: Строительство "Газопровода-ввода" к зданиюшколы по адресу: Омская область, Называевский район, с. Налимово, ул. Школьная, д. 2</t>
  </si>
  <si>
    <t>Мероприятие 17: Строительство сети газопотребления здания СДК по адресу: Омская область, Называевский район, с. Налимово, пер. Светлый, д. 15</t>
  </si>
  <si>
    <t>Мероприятие 18: Строительство сети газопотребления здания школы по адресу: Омская область, Называевский район, с. Налимово, ул. Школьная, д. 2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</si>
  <si>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</si>
  <si>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10. На реализацию мероприятий по благоустройству территории</t>
  </si>
  <si>
    <t>Мероприятие 12: Приобретение специальной техники для очистки тротуаров и пешеходных зон</t>
  </si>
  <si>
    <t>Мероприятие 23:Приобретение и установка резервного источника электроснабжения по адресу: Омская область, Называевский р-н, г. называевск, ул. Ленина, 133 в котельную № 13</t>
  </si>
  <si>
    <t>Мероприятие 24:Приобретение трубной продукции теплотехнического назначения для замены участков сетей теплоснабжения в городе Называевске Омской области</t>
  </si>
  <si>
    <t>Мероприятие 25: Приобретение и установка Комплексон-6 по адресу: Омская область, Называевский р-н ,с. Путь Социализма, ул. Школьная, 10, в котельную № 9</t>
  </si>
  <si>
    <t>Количество приобретенных и установленных Комплексон-6</t>
  </si>
  <si>
    <t>Мероприятие 26: Приобретение и установка Комплексон-6 по адресу: Омская область, Называевский р-н ,с. Покровка, ул. Зеленая, 51, в котельную № 10</t>
  </si>
  <si>
    <t>Мероприятие 27: Приобретение и установка Комплексон-6 по адресу: Омская область, Называевский р-н ,с. Мангут, ул. 1 Железнодорожная, 16А, в котельную № 12</t>
  </si>
  <si>
    <t>Мероприятие 28: Приобретение и установка Комплексон-6 по адресу: Омская область, Называевский р-н ,с. Князево, ул. Советская,4а,  в котельную № 16</t>
  </si>
  <si>
    <t>Мероприятие 29: Приобретение и установка Комплексон-6 по адресу: Омская область, Называевский р-н ,с. Утичье, ул. Школьная, 5А, в котельную № 17</t>
  </si>
  <si>
    <t>Мероприятие 23:  Осуществление части полномочий по решению вопросов местного значения в соответствии с заключенными соглашениями на организацию в границах городского поселения теплоснабжения населения</t>
  </si>
  <si>
    <t>Мероприятие 13: Исполнение судебных актов (Решение суда от 14.09.2023 года, определение от 26.01.2024 года) на приобретение жилого помещения в городе Называевске для семьи Архицких</t>
  </si>
  <si>
    <t>Количество приобретенных жилых помещений</t>
  </si>
  <si>
    <t>Мероприятие 30: Разработка проектной документации на модульную газовую котельную в с. Лорис- Меликово Называевского района Омской области</t>
  </si>
  <si>
    <t xml:space="preserve">Количество разработанных проектно-сметных документаций </t>
  </si>
  <si>
    <t xml:space="preserve">района от 12.03.2024  № 86  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</si>
</sst>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39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4" fontId="6" fillId="0" borderId="2" xfId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2" borderId="2" xfId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539"/>
  <sheetViews>
    <sheetView tabSelected="1" view="pageBreakPreview" zoomScale="56" zoomScaleNormal="70" zoomScaleSheetLayoutView="56" workbookViewId="0">
      <pane xSplit="6" ySplit="17" topLeftCell="G489" activePane="bottomRight" state="frozen"/>
      <selection pane="topRight" activeCell="G1" sqref="G1"/>
      <selection pane="bottomLeft" activeCell="A6" sqref="A6"/>
      <selection pane="bottomRight" activeCell="K490" sqref="K490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426" t="s">
        <v>111</v>
      </c>
      <c r="S2" s="426"/>
      <c r="T2" s="426"/>
      <c r="U2" s="426"/>
      <c r="V2" s="426"/>
      <c r="W2" s="426"/>
      <c r="X2" s="426"/>
    </row>
    <row r="3" spans="1:25" ht="18.75">
      <c r="R3" s="426" t="s">
        <v>112</v>
      </c>
      <c r="S3" s="426"/>
      <c r="T3" s="426"/>
      <c r="U3" s="426"/>
      <c r="V3" s="426"/>
      <c r="W3" s="426"/>
      <c r="X3" s="426"/>
    </row>
    <row r="4" spans="1:25" ht="18.75" customHeight="1">
      <c r="R4" s="426" t="s">
        <v>300</v>
      </c>
      <c r="S4" s="427"/>
      <c r="T4" s="427"/>
      <c r="U4" s="427"/>
      <c r="V4" s="427"/>
      <c r="W4" s="427"/>
      <c r="X4" s="427"/>
    </row>
    <row r="5" spans="1:25" ht="18.75">
      <c r="R5" s="426" t="s">
        <v>97</v>
      </c>
      <c r="S5" s="426"/>
      <c r="T5" s="426"/>
      <c r="U5" s="426"/>
      <c r="V5" s="426"/>
      <c r="W5" s="426"/>
      <c r="X5" s="426"/>
    </row>
    <row r="6" spans="1:25" ht="18.75">
      <c r="R6" s="426" t="s">
        <v>98</v>
      </c>
      <c r="S6" s="426"/>
      <c r="T6" s="426"/>
      <c r="U6" s="426"/>
      <c r="V6" s="426"/>
      <c r="W6" s="426"/>
      <c r="X6" s="426"/>
      <c r="Y6" s="426"/>
    </row>
    <row r="7" spans="1:25" ht="18.75">
      <c r="R7" s="426" t="s">
        <v>99</v>
      </c>
      <c r="S7" s="426"/>
      <c r="T7" s="426"/>
      <c r="U7" s="426"/>
      <c r="V7" s="426"/>
      <c r="W7" s="426"/>
      <c r="X7" s="426"/>
    </row>
    <row r="9" spans="1:25" ht="18.75">
      <c r="A9" s="430" t="s">
        <v>100</v>
      </c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</row>
    <row r="10" spans="1:25" ht="18.75">
      <c r="A10" s="430" t="s">
        <v>101</v>
      </c>
      <c r="B10" s="430"/>
      <c r="C10" s="430"/>
      <c r="D10" s="430"/>
      <c r="E10" s="430"/>
      <c r="F10" s="430"/>
      <c r="G10" s="430"/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</row>
    <row r="13" spans="1:25">
      <c r="A13" s="297" t="s">
        <v>37</v>
      </c>
      <c r="B13" s="297" t="s">
        <v>22</v>
      </c>
      <c r="C13" s="297" t="s">
        <v>23</v>
      </c>
      <c r="D13" s="297"/>
      <c r="E13" s="292" t="s">
        <v>38</v>
      </c>
      <c r="F13" s="297" t="s">
        <v>24</v>
      </c>
      <c r="G13" s="297"/>
      <c r="H13" s="297"/>
      <c r="I13" s="297"/>
      <c r="J13" s="297"/>
      <c r="K13" s="297"/>
      <c r="L13" s="297"/>
      <c r="M13" s="297"/>
      <c r="N13" s="297"/>
      <c r="O13" s="297" t="s">
        <v>40</v>
      </c>
      <c r="P13" s="297"/>
      <c r="Q13" s="297"/>
      <c r="R13" s="297"/>
      <c r="S13" s="297"/>
      <c r="T13" s="297"/>
      <c r="U13" s="297"/>
      <c r="V13" s="297"/>
      <c r="W13" s="297"/>
      <c r="X13" s="297"/>
      <c r="Y13" s="2"/>
    </row>
    <row r="14" spans="1:25">
      <c r="A14" s="297"/>
      <c r="B14" s="297"/>
      <c r="C14" s="297"/>
      <c r="D14" s="297"/>
      <c r="E14" s="293"/>
      <c r="F14" s="297" t="s">
        <v>25</v>
      </c>
      <c r="G14" s="297" t="s">
        <v>26</v>
      </c>
      <c r="H14" s="297"/>
      <c r="I14" s="297"/>
      <c r="J14" s="297"/>
      <c r="K14" s="297"/>
      <c r="L14" s="297"/>
      <c r="M14" s="297"/>
      <c r="N14" s="297"/>
      <c r="O14" s="297" t="s">
        <v>27</v>
      </c>
      <c r="P14" s="297" t="s">
        <v>28</v>
      </c>
      <c r="Q14" s="297" t="s">
        <v>29</v>
      </c>
      <c r="R14" s="297"/>
      <c r="S14" s="297"/>
      <c r="T14" s="297"/>
      <c r="U14" s="297"/>
      <c r="V14" s="297"/>
      <c r="W14" s="297"/>
      <c r="X14" s="297"/>
      <c r="Y14" s="2"/>
    </row>
    <row r="15" spans="1:25" ht="34.5" customHeight="1">
      <c r="A15" s="297"/>
      <c r="B15" s="297"/>
      <c r="C15" s="292" t="s">
        <v>30</v>
      </c>
      <c r="D15" s="292" t="s">
        <v>31</v>
      </c>
      <c r="E15" s="293"/>
      <c r="F15" s="297"/>
      <c r="G15" s="297" t="s">
        <v>32</v>
      </c>
      <c r="H15" s="297" t="s">
        <v>39</v>
      </c>
      <c r="I15" s="297"/>
      <c r="J15" s="297"/>
      <c r="K15" s="297"/>
      <c r="L15" s="297"/>
      <c r="M15" s="297"/>
      <c r="N15" s="297"/>
      <c r="O15" s="297"/>
      <c r="P15" s="297"/>
      <c r="Q15" s="297" t="s">
        <v>34</v>
      </c>
      <c r="R15" s="297" t="s">
        <v>33</v>
      </c>
      <c r="S15" s="297"/>
      <c r="T15" s="297"/>
      <c r="U15" s="297"/>
      <c r="V15" s="297"/>
      <c r="W15" s="297"/>
      <c r="X15" s="297"/>
      <c r="Y15" s="2"/>
    </row>
    <row r="16" spans="1:25" ht="46.5" customHeight="1">
      <c r="A16" s="297"/>
      <c r="B16" s="297"/>
      <c r="C16" s="294"/>
      <c r="D16" s="294"/>
      <c r="E16" s="294"/>
      <c r="F16" s="297"/>
      <c r="G16" s="297"/>
      <c r="H16" s="146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97"/>
      <c r="P16" s="297"/>
      <c r="Q16" s="297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341" t="s">
        <v>65</v>
      </c>
      <c r="B18" s="341"/>
      <c r="C18" s="24">
        <v>2020</v>
      </c>
      <c r="D18" s="24">
        <v>2026</v>
      </c>
      <c r="E18" s="24" t="s">
        <v>35</v>
      </c>
      <c r="F18" s="24" t="s">
        <v>35</v>
      </c>
      <c r="G18" s="147" t="s">
        <v>35</v>
      </c>
      <c r="H18" s="147" t="s">
        <v>35</v>
      </c>
      <c r="I18" s="147" t="s">
        <v>35</v>
      </c>
      <c r="J18" s="147" t="s">
        <v>35</v>
      </c>
      <c r="K18" s="147" t="s">
        <v>35</v>
      </c>
      <c r="L18" s="147" t="s">
        <v>35</v>
      </c>
      <c r="M18" s="147" t="s">
        <v>35</v>
      </c>
      <c r="N18" s="147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341" t="s">
        <v>72</v>
      </c>
      <c r="B19" s="341"/>
      <c r="C19" s="24">
        <v>2020</v>
      </c>
      <c r="D19" s="24">
        <v>2026</v>
      </c>
      <c r="E19" s="24" t="s">
        <v>35</v>
      </c>
      <c r="F19" s="24" t="s">
        <v>35</v>
      </c>
      <c r="G19" s="147" t="s">
        <v>35</v>
      </c>
      <c r="H19" s="147" t="s">
        <v>35</v>
      </c>
      <c r="I19" s="147" t="s">
        <v>35</v>
      </c>
      <c r="J19" s="147" t="s">
        <v>35</v>
      </c>
      <c r="K19" s="147" t="s">
        <v>35</v>
      </c>
      <c r="L19" s="147" t="s">
        <v>35</v>
      </c>
      <c r="M19" s="147" t="s">
        <v>35</v>
      </c>
      <c r="N19" s="147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341" t="s">
        <v>74</v>
      </c>
      <c r="B20" s="341"/>
      <c r="C20" s="24">
        <v>2020</v>
      </c>
      <c r="D20" s="24">
        <v>2026</v>
      </c>
      <c r="E20" s="24" t="s">
        <v>35</v>
      </c>
      <c r="F20" s="24" t="s">
        <v>35</v>
      </c>
      <c r="G20" s="147" t="s">
        <v>35</v>
      </c>
      <c r="H20" s="147" t="s">
        <v>35</v>
      </c>
      <c r="I20" s="147" t="s">
        <v>35</v>
      </c>
      <c r="J20" s="147" t="s">
        <v>35</v>
      </c>
      <c r="K20" s="147" t="s">
        <v>35</v>
      </c>
      <c r="L20" s="147" t="s">
        <v>35</v>
      </c>
      <c r="M20" s="147" t="s">
        <v>35</v>
      </c>
      <c r="N20" s="147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347"/>
      <c r="B21" s="347" t="s">
        <v>73</v>
      </c>
      <c r="C21" s="308">
        <v>2020</v>
      </c>
      <c r="D21" s="308">
        <v>2026</v>
      </c>
      <c r="E21" s="308" t="s">
        <v>35</v>
      </c>
      <c r="F21" s="308" t="s">
        <v>35</v>
      </c>
      <c r="G21" s="342" t="s">
        <v>35</v>
      </c>
      <c r="H21" s="342" t="s">
        <v>35</v>
      </c>
      <c r="I21" s="342" t="s">
        <v>35</v>
      </c>
      <c r="J21" s="342" t="s">
        <v>35</v>
      </c>
      <c r="K21" s="342" t="s">
        <v>35</v>
      </c>
      <c r="L21" s="342" t="s">
        <v>16</v>
      </c>
      <c r="M21" s="342" t="s">
        <v>35</v>
      </c>
      <c r="N21" s="342" t="s">
        <v>35</v>
      </c>
      <c r="O21" s="292" t="s">
        <v>35</v>
      </c>
      <c r="P21" s="292" t="s">
        <v>35</v>
      </c>
      <c r="Q21" s="292" t="s">
        <v>35</v>
      </c>
      <c r="R21" s="292" t="s">
        <v>35</v>
      </c>
      <c r="S21" s="292" t="s">
        <v>35</v>
      </c>
      <c r="T21" s="292" t="s">
        <v>35</v>
      </c>
      <c r="U21" s="292" t="s">
        <v>35</v>
      </c>
      <c r="V21" s="292" t="s">
        <v>35</v>
      </c>
      <c r="W21" s="292" t="s">
        <v>35</v>
      </c>
      <c r="X21" s="292" t="s">
        <v>35</v>
      </c>
      <c r="Y21" s="2"/>
    </row>
    <row r="22" spans="1:25">
      <c r="A22" s="348"/>
      <c r="B22" s="348"/>
      <c r="C22" s="309"/>
      <c r="D22" s="309"/>
      <c r="E22" s="309"/>
      <c r="F22" s="309"/>
      <c r="G22" s="412"/>
      <c r="H22" s="412"/>
      <c r="I22" s="412"/>
      <c r="J22" s="412"/>
      <c r="K22" s="412"/>
      <c r="L22" s="412"/>
      <c r="M22" s="412"/>
      <c r="N22" s="412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"/>
    </row>
    <row r="23" spans="1:25">
      <c r="A23" s="348"/>
      <c r="B23" s="348"/>
      <c r="C23" s="309"/>
      <c r="D23" s="309"/>
      <c r="E23" s="310"/>
      <c r="F23" s="310"/>
      <c r="G23" s="413"/>
      <c r="H23" s="413"/>
      <c r="I23" s="413"/>
      <c r="J23" s="413"/>
      <c r="K23" s="413"/>
      <c r="L23" s="413"/>
      <c r="M23" s="413"/>
      <c r="N23" s="413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"/>
    </row>
    <row r="24" spans="1:25" ht="15.75" customHeight="1">
      <c r="A24" s="341"/>
      <c r="B24" s="341" t="s">
        <v>46</v>
      </c>
      <c r="C24" s="346">
        <v>2020</v>
      </c>
      <c r="D24" s="346">
        <v>2026</v>
      </c>
      <c r="E24" s="347" t="s">
        <v>47</v>
      </c>
      <c r="F24" s="23" t="s">
        <v>36</v>
      </c>
      <c r="G24" s="148">
        <f>G25+G26</f>
        <v>412866759.85000002</v>
      </c>
      <c r="H24" s="148">
        <f>H25+H26</f>
        <v>82620648.760000005</v>
      </c>
      <c r="I24" s="148">
        <f t="shared" ref="I24:N24" si="0">I25+I26</f>
        <v>71057675.030000001</v>
      </c>
      <c r="J24" s="148">
        <f t="shared" si="0"/>
        <v>57374429.07</v>
      </c>
      <c r="K24" s="148">
        <f t="shared" si="0"/>
        <v>48261233.539999999</v>
      </c>
      <c r="L24" s="148">
        <f t="shared" si="0"/>
        <v>55008436.519999996</v>
      </c>
      <c r="M24" s="148">
        <f t="shared" si="0"/>
        <v>48917782.269999996</v>
      </c>
      <c r="N24" s="148">
        <f t="shared" si="0"/>
        <v>49626554.659999996</v>
      </c>
      <c r="O24" s="297" t="s">
        <v>35</v>
      </c>
      <c r="P24" s="297" t="s">
        <v>35</v>
      </c>
      <c r="Q24" s="297" t="s">
        <v>35</v>
      </c>
      <c r="R24" s="297" t="s">
        <v>35</v>
      </c>
      <c r="S24" s="297" t="s">
        <v>35</v>
      </c>
      <c r="T24" s="297" t="s">
        <v>35</v>
      </c>
      <c r="U24" s="297" t="s">
        <v>35</v>
      </c>
      <c r="V24" s="297" t="s">
        <v>35</v>
      </c>
      <c r="W24" s="297" t="s">
        <v>35</v>
      </c>
      <c r="X24" s="297" t="s">
        <v>35</v>
      </c>
      <c r="Y24" s="2"/>
    </row>
    <row r="25" spans="1:25" ht="63" customHeight="1">
      <c r="A25" s="341"/>
      <c r="B25" s="341"/>
      <c r="C25" s="346"/>
      <c r="D25" s="346"/>
      <c r="E25" s="348"/>
      <c r="F25" s="23" t="s">
        <v>41</v>
      </c>
      <c r="G25" s="148">
        <f>SUM(H25:N25)</f>
        <v>164608186.68000001</v>
      </c>
      <c r="H25" s="148">
        <f>H28+H31+H34+H52+H37+H40+H43+H46+H49</f>
        <v>50502804.760000005</v>
      </c>
      <c r="I25" s="148">
        <f t="shared" ref="I25:N25" si="1">I28+I31+I34+I52+I37+I40+I43+I46+I49</f>
        <v>38529083.689999998</v>
      </c>
      <c r="J25" s="148">
        <f t="shared" si="1"/>
        <v>11143641.07</v>
      </c>
      <c r="K25" s="148">
        <f t="shared" si="1"/>
        <v>11635386.710000001</v>
      </c>
      <c r="L25" s="148">
        <f t="shared" si="1"/>
        <v>16251397.52</v>
      </c>
      <c r="M25" s="148">
        <f t="shared" si="1"/>
        <v>17918550.27</v>
      </c>
      <c r="N25" s="148">
        <f t="shared" si="1"/>
        <v>18627322.66</v>
      </c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"/>
    </row>
    <row r="26" spans="1:25" ht="47.25">
      <c r="A26" s="341"/>
      <c r="B26" s="341"/>
      <c r="C26" s="346"/>
      <c r="D26" s="346"/>
      <c r="E26" s="348"/>
      <c r="F26" s="23" t="s">
        <v>42</v>
      </c>
      <c r="G26" s="148">
        <f>SUM(H26:N26)</f>
        <v>248258573.17000002</v>
      </c>
      <c r="H26" s="147">
        <f>H29+H32+H35+H53+H38+H41+H44+H47+H50</f>
        <v>32117844</v>
      </c>
      <c r="I26" s="147">
        <f t="shared" ref="I26:N26" si="2">I29+I32+I35+I53+I38+I41+I44+I47+I50</f>
        <v>32528591.340000004</v>
      </c>
      <c r="J26" s="147">
        <f t="shared" si="2"/>
        <v>46230788</v>
      </c>
      <c r="K26" s="147">
        <f t="shared" si="2"/>
        <v>36625846.829999998</v>
      </c>
      <c r="L26" s="147">
        <f t="shared" si="2"/>
        <v>38757039</v>
      </c>
      <c r="M26" s="147">
        <f t="shared" si="2"/>
        <v>30999232</v>
      </c>
      <c r="N26" s="147">
        <f t="shared" si="2"/>
        <v>30999232</v>
      </c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"/>
    </row>
    <row r="27" spans="1:25" ht="15.75" customHeight="1">
      <c r="A27" s="341"/>
      <c r="B27" s="341" t="s">
        <v>1</v>
      </c>
      <c r="C27" s="346">
        <v>2020</v>
      </c>
      <c r="D27" s="346">
        <v>2026</v>
      </c>
      <c r="E27" s="347" t="s">
        <v>47</v>
      </c>
      <c r="F27" s="23" t="s">
        <v>36</v>
      </c>
      <c r="G27" s="148">
        <f t="shared" ref="G27:M27" si="3">G28+G29</f>
        <v>12428556.609999999</v>
      </c>
      <c r="H27" s="148">
        <f t="shared" si="3"/>
        <v>1223438.44</v>
      </c>
      <c r="I27" s="148">
        <f t="shared" si="3"/>
        <v>1090658.18</v>
      </c>
      <c r="J27" s="148">
        <f t="shared" si="3"/>
        <v>2703859.99</v>
      </c>
      <c r="K27" s="148">
        <f t="shared" si="3"/>
        <v>1410600</v>
      </c>
      <c r="L27" s="148">
        <v>466960</v>
      </c>
      <c r="M27" s="148">
        <f t="shared" si="3"/>
        <v>2000000</v>
      </c>
      <c r="N27" s="148">
        <f>N28+N29</f>
        <v>2000000</v>
      </c>
      <c r="O27" s="297" t="s">
        <v>67</v>
      </c>
      <c r="P27" s="297" t="s">
        <v>68</v>
      </c>
      <c r="Q27" s="297"/>
      <c r="R27" s="297">
        <v>100</v>
      </c>
      <c r="S27" s="297">
        <v>100</v>
      </c>
      <c r="T27" s="297">
        <v>100</v>
      </c>
      <c r="U27" s="297">
        <v>100</v>
      </c>
      <c r="V27" s="297">
        <v>100</v>
      </c>
      <c r="W27" s="297">
        <v>100</v>
      </c>
      <c r="X27" s="297">
        <v>100</v>
      </c>
      <c r="Y27" s="2"/>
    </row>
    <row r="28" spans="1:25" ht="63" customHeight="1">
      <c r="A28" s="341"/>
      <c r="B28" s="341"/>
      <c r="C28" s="346"/>
      <c r="D28" s="346"/>
      <c r="E28" s="348"/>
      <c r="F28" s="23" t="s">
        <v>41</v>
      </c>
      <c r="G28" s="148">
        <f>SUM(H28:N28)</f>
        <v>12428556.609999999</v>
      </c>
      <c r="H28" s="148">
        <v>1223438.44</v>
      </c>
      <c r="I28" s="148">
        <v>1090658.18</v>
      </c>
      <c r="J28" s="148">
        <v>2703859.99</v>
      </c>
      <c r="K28" s="148">
        <v>1410600</v>
      </c>
      <c r="L28" s="148">
        <v>2000000</v>
      </c>
      <c r="M28" s="148">
        <v>2000000</v>
      </c>
      <c r="N28" s="148">
        <v>2000000</v>
      </c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"/>
    </row>
    <row r="29" spans="1:25" ht="48.75" customHeight="1">
      <c r="A29" s="341"/>
      <c r="B29" s="341"/>
      <c r="C29" s="346"/>
      <c r="D29" s="346"/>
      <c r="E29" s="348"/>
      <c r="F29" s="23" t="s">
        <v>42</v>
      </c>
      <c r="G29" s="148">
        <f>SUM(H29:N29)</f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"/>
    </row>
    <row r="30" spans="1:25" ht="21.75" customHeight="1">
      <c r="A30" s="341"/>
      <c r="B30" s="341" t="s">
        <v>2</v>
      </c>
      <c r="C30" s="346">
        <v>2020</v>
      </c>
      <c r="D30" s="346">
        <v>2026</v>
      </c>
      <c r="E30" s="347" t="s">
        <v>47</v>
      </c>
      <c r="F30" s="23" t="s">
        <v>36</v>
      </c>
      <c r="G30" s="148">
        <f t="shared" ref="G30:N30" si="4">G31+G32</f>
        <v>80916431.579999998</v>
      </c>
      <c r="H30" s="148">
        <f t="shared" si="4"/>
        <v>7708654.4800000004</v>
      </c>
      <c r="I30" s="148">
        <f t="shared" si="4"/>
        <v>7745938.8600000003</v>
      </c>
      <c r="J30" s="148">
        <f t="shared" si="4"/>
        <v>8439781.0800000001</v>
      </c>
      <c r="K30" s="148">
        <f t="shared" si="4"/>
        <v>10224786.710000001</v>
      </c>
      <c r="L30" s="148">
        <f t="shared" si="4"/>
        <v>14251397.52</v>
      </c>
      <c r="M30" s="148">
        <f t="shared" si="4"/>
        <v>15918550.27</v>
      </c>
      <c r="N30" s="148">
        <f t="shared" si="4"/>
        <v>16627322.66</v>
      </c>
      <c r="O30" s="297" t="s">
        <v>81</v>
      </c>
      <c r="P30" s="297" t="s">
        <v>68</v>
      </c>
      <c r="Q30" s="297"/>
      <c r="R30" s="297">
        <v>100</v>
      </c>
      <c r="S30" s="297">
        <v>100</v>
      </c>
      <c r="T30" s="297">
        <v>100</v>
      </c>
      <c r="U30" s="297">
        <v>100</v>
      </c>
      <c r="V30" s="297">
        <v>100</v>
      </c>
      <c r="W30" s="297">
        <v>100</v>
      </c>
      <c r="X30" s="297">
        <v>100</v>
      </c>
      <c r="Y30" s="2"/>
    </row>
    <row r="31" spans="1:25" ht="67.5" customHeight="1">
      <c r="A31" s="341"/>
      <c r="B31" s="341"/>
      <c r="C31" s="346"/>
      <c r="D31" s="346"/>
      <c r="E31" s="348"/>
      <c r="F31" s="23" t="s">
        <v>41</v>
      </c>
      <c r="G31" s="148">
        <f>SUM(H31:N31)</f>
        <v>80916431.579999998</v>
      </c>
      <c r="H31" s="148">
        <v>7708654.4800000004</v>
      </c>
      <c r="I31" s="148">
        <v>7745938.8600000003</v>
      </c>
      <c r="J31" s="148">
        <v>8439781.0800000001</v>
      </c>
      <c r="K31" s="148">
        <v>10224786.710000001</v>
      </c>
      <c r="L31" s="148">
        <v>14251397.52</v>
      </c>
      <c r="M31" s="148">
        <v>15918550.27</v>
      </c>
      <c r="N31" s="148">
        <v>16627322.66</v>
      </c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"/>
    </row>
    <row r="32" spans="1:25" ht="47.25">
      <c r="A32" s="341"/>
      <c r="B32" s="341"/>
      <c r="C32" s="346"/>
      <c r="D32" s="346"/>
      <c r="E32" s="348"/>
      <c r="F32" s="23" t="s">
        <v>42</v>
      </c>
      <c r="G32" s="148">
        <f>SUM(H32:N32)</f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"/>
    </row>
    <row r="33" spans="1:25" ht="15.75" customHeight="1">
      <c r="A33" s="341"/>
      <c r="B33" s="341" t="s">
        <v>210</v>
      </c>
      <c r="C33" s="346">
        <v>2020</v>
      </c>
      <c r="D33" s="346">
        <v>2026</v>
      </c>
      <c r="E33" s="347" t="s">
        <v>47</v>
      </c>
      <c r="F33" s="23" t="s">
        <v>36</v>
      </c>
      <c r="G33" s="148">
        <f>SUM(H33:N33)</f>
        <v>71113785.030000001</v>
      </c>
      <c r="H33" s="148">
        <f t="shared" ref="H33:M33" si="5">H34+H35</f>
        <v>41421298.380000003</v>
      </c>
      <c r="I33" s="148">
        <f t="shared" si="5"/>
        <v>29692486.649999999</v>
      </c>
      <c r="J33" s="148">
        <f t="shared" si="5"/>
        <v>0</v>
      </c>
      <c r="K33" s="148">
        <f t="shared" si="5"/>
        <v>0</v>
      </c>
      <c r="L33" s="148">
        <f>L34+L35</f>
        <v>0</v>
      </c>
      <c r="M33" s="148">
        <f t="shared" si="5"/>
        <v>0</v>
      </c>
      <c r="N33" s="148">
        <f>N34+N35</f>
        <v>0</v>
      </c>
      <c r="O33" s="297" t="s">
        <v>128</v>
      </c>
      <c r="P33" s="297" t="s">
        <v>68</v>
      </c>
      <c r="Q33" s="297"/>
      <c r="R33" s="297">
        <v>100</v>
      </c>
      <c r="S33" s="297">
        <v>100</v>
      </c>
      <c r="T33" s="297">
        <v>100</v>
      </c>
      <c r="U33" s="297">
        <v>100</v>
      </c>
      <c r="V33" s="297">
        <v>100</v>
      </c>
      <c r="W33" s="297">
        <v>100</v>
      </c>
      <c r="X33" s="297">
        <v>100</v>
      </c>
      <c r="Y33" s="2"/>
    </row>
    <row r="34" spans="1:25" ht="63" customHeight="1">
      <c r="A34" s="341"/>
      <c r="B34" s="341"/>
      <c r="C34" s="346"/>
      <c r="D34" s="346"/>
      <c r="E34" s="348"/>
      <c r="F34" s="23" t="s">
        <v>41</v>
      </c>
      <c r="G34" s="148">
        <f>SUM(H34:N34)</f>
        <v>71113785.030000001</v>
      </c>
      <c r="H34" s="148">
        <v>41421298.380000003</v>
      </c>
      <c r="I34" s="148">
        <v>29692486.649999999</v>
      </c>
      <c r="J34" s="148">
        <v>0</v>
      </c>
      <c r="K34" s="148">
        <v>0</v>
      </c>
      <c r="L34" s="148">
        <v>0</v>
      </c>
      <c r="M34" s="148">
        <v>0</v>
      </c>
      <c r="N34" s="148">
        <v>0</v>
      </c>
      <c r="O34" s="297"/>
      <c r="P34" s="297"/>
      <c r="Q34" s="297"/>
      <c r="R34" s="297"/>
      <c r="S34" s="297"/>
      <c r="T34" s="297"/>
      <c r="U34" s="297"/>
      <c r="V34" s="297"/>
      <c r="W34" s="297"/>
      <c r="X34" s="297"/>
      <c r="Y34" s="2"/>
    </row>
    <row r="35" spans="1:25" ht="63.6" customHeight="1">
      <c r="A35" s="341"/>
      <c r="B35" s="341"/>
      <c r="C35" s="346"/>
      <c r="D35" s="346"/>
      <c r="E35" s="349"/>
      <c r="F35" s="23" t="s">
        <v>42</v>
      </c>
      <c r="G35" s="147">
        <f t="shared" ref="G35:G53" si="6">H35+I35+J35+K35+L35+M35</f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297"/>
      <c r="P35" s="297"/>
      <c r="Q35" s="297"/>
      <c r="R35" s="297"/>
      <c r="S35" s="297"/>
      <c r="T35" s="297"/>
      <c r="U35" s="297"/>
      <c r="V35" s="297"/>
      <c r="W35" s="297"/>
      <c r="X35" s="297"/>
      <c r="Y35" s="2"/>
    </row>
    <row r="36" spans="1:25" s="64" customFormat="1" ht="31.5">
      <c r="A36" s="60"/>
      <c r="B36" s="347" t="s">
        <v>3</v>
      </c>
      <c r="C36" s="308">
        <v>2020</v>
      </c>
      <c r="D36" s="308">
        <v>2026</v>
      </c>
      <c r="E36" s="347" t="s">
        <v>47</v>
      </c>
      <c r="F36" s="61" t="s">
        <v>36</v>
      </c>
      <c r="G36" s="147">
        <f t="shared" si="6"/>
        <v>201098143</v>
      </c>
      <c r="H36" s="149">
        <f>H37+H38</f>
        <v>30969266</v>
      </c>
      <c r="I36" s="149">
        <f t="shared" ref="I36:N36" si="7">I37+I38</f>
        <v>32061484</v>
      </c>
      <c r="J36" s="149">
        <f t="shared" si="7"/>
        <v>32905485</v>
      </c>
      <c r="K36" s="149">
        <f t="shared" si="7"/>
        <v>35413637</v>
      </c>
      <c r="L36" s="149">
        <f t="shared" si="7"/>
        <v>38749039</v>
      </c>
      <c r="M36" s="149">
        <f t="shared" si="7"/>
        <v>30999232</v>
      </c>
      <c r="N36" s="149">
        <f t="shared" si="7"/>
        <v>30999232</v>
      </c>
      <c r="O36" s="297" t="s">
        <v>129</v>
      </c>
      <c r="P36" s="297" t="s">
        <v>68</v>
      </c>
      <c r="Q36" s="292"/>
      <c r="R36" s="292">
        <v>100</v>
      </c>
      <c r="S36" s="292">
        <v>100</v>
      </c>
      <c r="T36" s="292">
        <v>100</v>
      </c>
      <c r="U36" s="292">
        <v>100</v>
      </c>
      <c r="V36" s="292">
        <v>100</v>
      </c>
      <c r="W36" s="292">
        <v>100</v>
      </c>
      <c r="X36" s="292">
        <v>100</v>
      </c>
      <c r="Y36" s="2"/>
    </row>
    <row r="37" spans="1:25" s="64" customFormat="1" ht="63">
      <c r="A37" s="60"/>
      <c r="B37" s="348"/>
      <c r="C37" s="309"/>
      <c r="D37" s="309"/>
      <c r="E37" s="348"/>
      <c r="F37" s="61" t="s">
        <v>41</v>
      </c>
      <c r="G37" s="147">
        <f t="shared" si="6"/>
        <v>0</v>
      </c>
      <c r="H37" s="149">
        <v>0</v>
      </c>
      <c r="I37" s="149">
        <v>0</v>
      </c>
      <c r="J37" s="149">
        <v>0</v>
      </c>
      <c r="K37" s="149">
        <v>0</v>
      </c>
      <c r="L37" s="149">
        <v>0</v>
      </c>
      <c r="M37" s="149">
        <v>0</v>
      </c>
      <c r="N37" s="149">
        <v>0</v>
      </c>
      <c r="O37" s="297"/>
      <c r="P37" s="297"/>
      <c r="Q37" s="293"/>
      <c r="R37" s="293"/>
      <c r="S37" s="293"/>
      <c r="T37" s="293"/>
      <c r="U37" s="293"/>
      <c r="V37" s="293"/>
      <c r="W37" s="293"/>
      <c r="X37" s="293"/>
      <c r="Y37" s="2"/>
    </row>
    <row r="38" spans="1:25" s="64" customFormat="1" ht="47.25">
      <c r="A38" s="60"/>
      <c r="B38" s="349"/>
      <c r="C38" s="310"/>
      <c r="D38" s="310"/>
      <c r="E38" s="349"/>
      <c r="F38" s="61" t="s">
        <v>42</v>
      </c>
      <c r="G38" s="147">
        <f t="shared" si="6"/>
        <v>201098143</v>
      </c>
      <c r="H38" s="149">
        <v>30969266</v>
      </c>
      <c r="I38" s="149">
        <v>32061484</v>
      </c>
      <c r="J38" s="149">
        <v>32905485</v>
      </c>
      <c r="K38" s="149">
        <v>35413637</v>
      </c>
      <c r="L38" s="149">
        <v>38749039</v>
      </c>
      <c r="M38" s="149">
        <v>30999232</v>
      </c>
      <c r="N38" s="149">
        <v>30999232</v>
      </c>
      <c r="O38" s="297"/>
      <c r="P38" s="297"/>
      <c r="Q38" s="294"/>
      <c r="R38" s="294"/>
      <c r="S38" s="294"/>
      <c r="T38" s="294"/>
      <c r="U38" s="294"/>
      <c r="V38" s="294"/>
      <c r="W38" s="294"/>
      <c r="X38" s="294"/>
      <c r="Y38" s="2"/>
    </row>
    <row r="39" spans="1:25" s="89" customFormat="1" ht="31.5">
      <c r="A39" s="308"/>
      <c r="B39" s="347" t="s">
        <v>168</v>
      </c>
      <c r="C39" s="308">
        <v>2020</v>
      </c>
      <c r="D39" s="308">
        <v>2026</v>
      </c>
      <c r="E39" s="347" t="s">
        <v>47</v>
      </c>
      <c r="F39" s="85" t="s">
        <v>36</v>
      </c>
      <c r="G39" s="147">
        <f t="shared" ref="G39:G50" si="8">H39+I39+J39+K39+L39+M39</f>
        <v>15688578</v>
      </c>
      <c r="H39" s="149">
        <f>H40+H41</f>
        <v>1148578</v>
      </c>
      <c r="I39" s="149">
        <f t="shared" ref="I39:N39" si="9">I40+I41</f>
        <v>70000</v>
      </c>
      <c r="J39" s="149">
        <f t="shared" si="9"/>
        <v>13290000</v>
      </c>
      <c r="K39" s="149">
        <f t="shared" si="9"/>
        <v>1180000</v>
      </c>
      <c r="L39" s="149">
        <f t="shared" si="9"/>
        <v>0</v>
      </c>
      <c r="M39" s="149">
        <f t="shared" si="9"/>
        <v>0</v>
      </c>
      <c r="N39" s="149">
        <f t="shared" si="9"/>
        <v>0</v>
      </c>
      <c r="O39" s="297" t="s">
        <v>169</v>
      </c>
      <c r="P39" s="297" t="s">
        <v>68</v>
      </c>
      <c r="Q39" s="292"/>
      <c r="R39" s="292">
        <v>100</v>
      </c>
      <c r="S39" s="292">
        <v>100</v>
      </c>
      <c r="T39" s="292">
        <v>100</v>
      </c>
      <c r="U39" s="292"/>
      <c r="V39" s="292"/>
      <c r="W39" s="292"/>
      <c r="X39" s="292"/>
      <c r="Y39" s="2"/>
    </row>
    <row r="40" spans="1:25" s="89" customFormat="1" ht="63">
      <c r="A40" s="309"/>
      <c r="B40" s="348"/>
      <c r="C40" s="309"/>
      <c r="D40" s="309"/>
      <c r="E40" s="348"/>
      <c r="F40" s="85" t="s">
        <v>41</v>
      </c>
      <c r="G40" s="147">
        <f t="shared" si="8"/>
        <v>0</v>
      </c>
      <c r="H40" s="149">
        <v>0</v>
      </c>
      <c r="I40" s="149">
        <v>0</v>
      </c>
      <c r="J40" s="149">
        <v>0</v>
      </c>
      <c r="K40" s="149">
        <v>0</v>
      </c>
      <c r="L40" s="149">
        <v>0</v>
      </c>
      <c r="M40" s="149">
        <v>0</v>
      </c>
      <c r="N40" s="149">
        <v>0</v>
      </c>
      <c r="O40" s="297"/>
      <c r="P40" s="297"/>
      <c r="Q40" s="293"/>
      <c r="R40" s="293"/>
      <c r="S40" s="293"/>
      <c r="T40" s="293"/>
      <c r="U40" s="293"/>
      <c r="V40" s="293"/>
      <c r="W40" s="293"/>
      <c r="X40" s="293"/>
      <c r="Y40" s="2"/>
    </row>
    <row r="41" spans="1:25" s="89" customFormat="1" ht="47.25">
      <c r="A41" s="310"/>
      <c r="B41" s="349"/>
      <c r="C41" s="310"/>
      <c r="D41" s="310"/>
      <c r="E41" s="349"/>
      <c r="F41" s="85" t="s">
        <v>42</v>
      </c>
      <c r="G41" s="147">
        <f t="shared" si="8"/>
        <v>15688578</v>
      </c>
      <c r="H41" s="150">
        <v>1148578</v>
      </c>
      <c r="I41" s="149">
        <v>70000</v>
      </c>
      <c r="J41" s="149">
        <v>13290000</v>
      </c>
      <c r="K41" s="149">
        <v>1180000</v>
      </c>
      <c r="L41" s="149">
        <v>0</v>
      </c>
      <c r="M41" s="149">
        <v>0</v>
      </c>
      <c r="N41" s="149">
        <v>0</v>
      </c>
      <c r="O41" s="297"/>
      <c r="P41" s="297"/>
      <c r="Q41" s="294"/>
      <c r="R41" s="294"/>
      <c r="S41" s="294"/>
      <c r="T41" s="294"/>
      <c r="U41" s="294"/>
      <c r="V41" s="294"/>
      <c r="W41" s="294"/>
      <c r="X41" s="294"/>
      <c r="Y41" s="2"/>
    </row>
    <row r="42" spans="1:25" s="112" customFormat="1" ht="31.5">
      <c r="A42" s="110"/>
      <c r="B42" s="347" t="s">
        <v>187</v>
      </c>
      <c r="C42" s="308">
        <v>2020</v>
      </c>
      <c r="D42" s="308">
        <v>2026</v>
      </c>
      <c r="E42" s="347" t="s">
        <v>47</v>
      </c>
      <c r="F42" s="111" t="s">
        <v>36</v>
      </c>
      <c r="G42" s="147">
        <f t="shared" si="8"/>
        <v>149413.46</v>
      </c>
      <c r="H42" s="149">
        <f>H43+H44</f>
        <v>149413.46</v>
      </c>
      <c r="I42" s="149">
        <f t="shared" ref="I42:N42" si="10">I43+I44</f>
        <v>0</v>
      </c>
      <c r="J42" s="149">
        <f t="shared" si="10"/>
        <v>0</v>
      </c>
      <c r="K42" s="149">
        <f t="shared" si="10"/>
        <v>0</v>
      </c>
      <c r="L42" s="149">
        <f t="shared" si="10"/>
        <v>0</v>
      </c>
      <c r="M42" s="149">
        <f t="shared" si="10"/>
        <v>0</v>
      </c>
      <c r="N42" s="149">
        <f t="shared" si="10"/>
        <v>0</v>
      </c>
      <c r="O42" s="297" t="s">
        <v>169</v>
      </c>
      <c r="P42" s="297" t="s">
        <v>68</v>
      </c>
      <c r="Q42" s="292"/>
      <c r="R42" s="292">
        <v>100</v>
      </c>
      <c r="S42" s="292"/>
      <c r="T42" s="292"/>
      <c r="U42" s="292"/>
      <c r="V42" s="292"/>
      <c r="W42" s="292"/>
      <c r="X42" s="292"/>
      <c r="Y42" s="2"/>
    </row>
    <row r="43" spans="1:25" s="112" customFormat="1" ht="63">
      <c r="A43" s="110"/>
      <c r="B43" s="348"/>
      <c r="C43" s="309"/>
      <c r="D43" s="309"/>
      <c r="E43" s="348"/>
      <c r="F43" s="111" t="s">
        <v>41</v>
      </c>
      <c r="G43" s="147">
        <f t="shared" si="8"/>
        <v>149413.46</v>
      </c>
      <c r="H43" s="149">
        <v>149413.46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297"/>
      <c r="P43" s="297"/>
      <c r="Q43" s="293"/>
      <c r="R43" s="293"/>
      <c r="S43" s="293"/>
      <c r="T43" s="293"/>
      <c r="U43" s="293"/>
      <c r="V43" s="293"/>
      <c r="W43" s="293"/>
      <c r="X43" s="293"/>
      <c r="Y43" s="2"/>
    </row>
    <row r="44" spans="1:25" s="112" customFormat="1" ht="47.25">
      <c r="A44" s="110"/>
      <c r="B44" s="349"/>
      <c r="C44" s="310"/>
      <c r="D44" s="310"/>
      <c r="E44" s="349"/>
      <c r="F44" s="111" t="s">
        <v>42</v>
      </c>
      <c r="G44" s="147">
        <f t="shared" si="8"/>
        <v>0</v>
      </c>
      <c r="H44" s="150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297"/>
      <c r="P44" s="297"/>
      <c r="Q44" s="294"/>
      <c r="R44" s="294"/>
      <c r="S44" s="294"/>
      <c r="T44" s="294"/>
      <c r="U44" s="294"/>
      <c r="V44" s="294"/>
      <c r="W44" s="294"/>
      <c r="X44" s="294"/>
      <c r="Y44" s="2"/>
    </row>
    <row r="45" spans="1:25" s="134" customFormat="1" ht="31.5">
      <c r="A45" s="132"/>
      <c r="B45" s="347" t="s">
        <v>198</v>
      </c>
      <c r="C45" s="308">
        <v>2020</v>
      </c>
      <c r="D45" s="308">
        <v>2026</v>
      </c>
      <c r="E45" s="347" t="s">
        <v>47</v>
      </c>
      <c r="F45" s="133" t="s">
        <v>36</v>
      </c>
      <c r="G45" s="147">
        <f t="shared" si="8"/>
        <v>22500</v>
      </c>
      <c r="H45" s="149">
        <f>H46+H47</f>
        <v>0</v>
      </c>
      <c r="I45" s="149">
        <f t="shared" ref="I45:N45" si="11">I46+I47</f>
        <v>4500</v>
      </c>
      <c r="J45" s="149">
        <f t="shared" si="11"/>
        <v>5000</v>
      </c>
      <c r="K45" s="149">
        <f t="shared" si="11"/>
        <v>5000</v>
      </c>
      <c r="L45" s="149">
        <f t="shared" si="11"/>
        <v>8000</v>
      </c>
      <c r="M45" s="149">
        <f t="shared" si="11"/>
        <v>0</v>
      </c>
      <c r="N45" s="149">
        <f t="shared" si="11"/>
        <v>0</v>
      </c>
      <c r="O45" s="297" t="s">
        <v>138</v>
      </c>
      <c r="P45" s="297" t="s">
        <v>68</v>
      </c>
      <c r="Q45" s="292"/>
      <c r="R45" s="292"/>
      <c r="S45" s="292">
        <v>100</v>
      </c>
      <c r="T45" s="292">
        <v>100</v>
      </c>
      <c r="U45" s="292">
        <v>100</v>
      </c>
      <c r="V45" s="292">
        <v>100</v>
      </c>
      <c r="W45" s="292"/>
      <c r="X45" s="292"/>
      <c r="Y45" s="2"/>
    </row>
    <row r="46" spans="1:25" s="134" customFormat="1" ht="63">
      <c r="A46" s="132"/>
      <c r="B46" s="348"/>
      <c r="C46" s="309"/>
      <c r="D46" s="309"/>
      <c r="E46" s="348"/>
      <c r="F46" s="133" t="s">
        <v>41</v>
      </c>
      <c r="G46" s="147">
        <f t="shared" si="8"/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297"/>
      <c r="P46" s="297"/>
      <c r="Q46" s="293"/>
      <c r="R46" s="293"/>
      <c r="S46" s="293"/>
      <c r="T46" s="293"/>
      <c r="U46" s="293"/>
      <c r="V46" s="293"/>
      <c r="W46" s="293"/>
      <c r="X46" s="293"/>
      <c r="Y46" s="2"/>
    </row>
    <row r="47" spans="1:25" s="134" customFormat="1" ht="47.25">
      <c r="A47" s="132"/>
      <c r="B47" s="349"/>
      <c r="C47" s="310"/>
      <c r="D47" s="310"/>
      <c r="E47" s="349"/>
      <c r="F47" s="133" t="s">
        <v>42</v>
      </c>
      <c r="G47" s="147">
        <f t="shared" si="8"/>
        <v>22500</v>
      </c>
      <c r="H47" s="150">
        <v>0</v>
      </c>
      <c r="I47" s="149">
        <v>4500</v>
      </c>
      <c r="J47" s="149">
        <v>5000</v>
      </c>
      <c r="K47" s="149">
        <v>5000</v>
      </c>
      <c r="L47" s="149">
        <v>8000</v>
      </c>
      <c r="M47" s="149">
        <v>0</v>
      </c>
      <c r="N47" s="149">
        <v>0</v>
      </c>
      <c r="O47" s="297"/>
      <c r="P47" s="297"/>
      <c r="Q47" s="294"/>
      <c r="R47" s="294"/>
      <c r="S47" s="294"/>
      <c r="T47" s="294"/>
      <c r="U47" s="294"/>
      <c r="V47" s="294"/>
      <c r="W47" s="294"/>
      <c r="X47" s="294"/>
      <c r="Y47" s="2"/>
    </row>
    <row r="48" spans="1:25" s="206" customFormat="1" ht="31.5">
      <c r="A48" s="197"/>
      <c r="B48" s="347" t="s">
        <v>207</v>
      </c>
      <c r="C48" s="308">
        <v>2020</v>
      </c>
      <c r="D48" s="308">
        <v>2026</v>
      </c>
      <c r="E48" s="347" t="s">
        <v>47</v>
      </c>
      <c r="F48" s="198" t="s">
        <v>36</v>
      </c>
      <c r="G48" s="147">
        <f t="shared" si="8"/>
        <v>223513.5</v>
      </c>
      <c r="H48" s="149">
        <f>H49+H50</f>
        <v>0</v>
      </c>
      <c r="I48" s="149">
        <f t="shared" ref="I48:N48" si="12">I49+I50</f>
        <v>196303.67</v>
      </c>
      <c r="J48" s="149">
        <f t="shared" si="12"/>
        <v>0</v>
      </c>
      <c r="K48" s="149">
        <f t="shared" si="12"/>
        <v>27209.83</v>
      </c>
      <c r="L48" s="149">
        <f t="shared" si="12"/>
        <v>0</v>
      </c>
      <c r="M48" s="149">
        <f t="shared" si="12"/>
        <v>0</v>
      </c>
      <c r="N48" s="149">
        <f t="shared" si="12"/>
        <v>0</v>
      </c>
      <c r="O48" s="297" t="s">
        <v>138</v>
      </c>
      <c r="P48" s="297" t="s">
        <v>68</v>
      </c>
      <c r="Q48" s="292"/>
      <c r="R48" s="292"/>
      <c r="S48" s="292">
        <v>100</v>
      </c>
      <c r="T48" s="292"/>
      <c r="U48" s="292"/>
      <c r="V48" s="292"/>
      <c r="W48" s="292"/>
      <c r="X48" s="292"/>
      <c r="Y48" s="2"/>
    </row>
    <row r="49" spans="1:25" s="206" customFormat="1" ht="63">
      <c r="A49" s="197"/>
      <c r="B49" s="348"/>
      <c r="C49" s="309"/>
      <c r="D49" s="309"/>
      <c r="E49" s="348"/>
      <c r="F49" s="198" t="s">
        <v>41</v>
      </c>
      <c r="G49" s="147">
        <f t="shared" si="8"/>
        <v>0</v>
      </c>
      <c r="H49" s="149">
        <v>0</v>
      </c>
      <c r="I49" s="149">
        <v>0</v>
      </c>
      <c r="J49" s="149">
        <v>0</v>
      </c>
      <c r="K49" s="149">
        <v>0</v>
      </c>
      <c r="L49" s="149">
        <v>0</v>
      </c>
      <c r="M49" s="149">
        <v>0</v>
      </c>
      <c r="N49" s="149">
        <v>0</v>
      </c>
      <c r="O49" s="297"/>
      <c r="P49" s="297"/>
      <c r="Q49" s="293"/>
      <c r="R49" s="293"/>
      <c r="S49" s="293"/>
      <c r="T49" s="293"/>
      <c r="U49" s="293"/>
      <c r="V49" s="293"/>
      <c r="W49" s="293"/>
      <c r="X49" s="293"/>
      <c r="Y49" s="2"/>
    </row>
    <row r="50" spans="1:25" s="206" customFormat="1" ht="47.25">
      <c r="A50" s="197"/>
      <c r="B50" s="349"/>
      <c r="C50" s="310"/>
      <c r="D50" s="310"/>
      <c r="E50" s="349"/>
      <c r="F50" s="198" t="s">
        <v>42</v>
      </c>
      <c r="G50" s="147">
        <f t="shared" si="8"/>
        <v>223513.5</v>
      </c>
      <c r="H50" s="150">
        <v>0</v>
      </c>
      <c r="I50" s="149">
        <v>196303.67</v>
      </c>
      <c r="J50" s="149">
        <v>0</v>
      </c>
      <c r="K50" s="149">
        <v>27209.83</v>
      </c>
      <c r="L50" s="149">
        <v>0</v>
      </c>
      <c r="M50" s="149">
        <v>0</v>
      </c>
      <c r="N50" s="149">
        <v>0</v>
      </c>
      <c r="O50" s="297"/>
      <c r="P50" s="297"/>
      <c r="Q50" s="294"/>
      <c r="R50" s="294"/>
      <c r="S50" s="294"/>
      <c r="T50" s="294"/>
      <c r="U50" s="294"/>
      <c r="V50" s="294"/>
      <c r="W50" s="294"/>
      <c r="X50" s="294"/>
      <c r="Y50" s="2"/>
    </row>
    <row r="51" spans="1:25" ht="22.5" customHeight="1">
      <c r="A51" s="308"/>
      <c r="B51" s="347" t="s">
        <v>228</v>
      </c>
      <c r="C51" s="308">
        <v>2020</v>
      </c>
      <c r="D51" s="308">
        <v>2026</v>
      </c>
      <c r="E51" s="347" t="s">
        <v>47</v>
      </c>
      <c r="F51" s="23" t="s">
        <v>36</v>
      </c>
      <c r="G51" s="147">
        <f t="shared" si="6"/>
        <v>226606.67</v>
      </c>
      <c r="H51" s="149">
        <f>H52+H53</f>
        <v>0</v>
      </c>
      <c r="I51" s="149">
        <f t="shared" ref="I51:N51" si="13">I52+I53</f>
        <v>196303.67</v>
      </c>
      <c r="J51" s="149">
        <f t="shared" si="13"/>
        <v>30303</v>
      </c>
      <c r="K51" s="149">
        <f t="shared" si="13"/>
        <v>0</v>
      </c>
      <c r="L51" s="149">
        <f t="shared" si="13"/>
        <v>0</v>
      </c>
      <c r="M51" s="149">
        <f t="shared" si="13"/>
        <v>0</v>
      </c>
      <c r="N51" s="149">
        <f t="shared" si="13"/>
        <v>0</v>
      </c>
      <c r="O51" s="297" t="s">
        <v>138</v>
      </c>
      <c r="P51" s="297" t="s">
        <v>68</v>
      </c>
      <c r="Q51" s="292"/>
      <c r="R51" s="292"/>
      <c r="S51" s="292"/>
      <c r="T51" s="292">
        <v>100</v>
      </c>
      <c r="U51" s="292"/>
      <c r="V51" s="292"/>
      <c r="W51" s="292"/>
      <c r="X51" s="292"/>
      <c r="Y51" s="2"/>
    </row>
    <row r="52" spans="1:25" ht="50.25" customHeight="1">
      <c r="A52" s="309"/>
      <c r="B52" s="348"/>
      <c r="C52" s="309"/>
      <c r="D52" s="309"/>
      <c r="E52" s="348"/>
      <c r="F52" s="23" t="s">
        <v>41</v>
      </c>
      <c r="G52" s="147">
        <f t="shared" si="6"/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297"/>
      <c r="P52" s="297"/>
      <c r="Q52" s="293"/>
      <c r="R52" s="293"/>
      <c r="S52" s="293"/>
      <c r="T52" s="293"/>
      <c r="U52" s="293"/>
      <c r="V52" s="293"/>
      <c r="W52" s="293"/>
      <c r="X52" s="293"/>
      <c r="Y52" s="2"/>
    </row>
    <row r="53" spans="1:25" ht="62.45" customHeight="1">
      <c r="A53" s="310"/>
      <c r="B53" s="349"/>
      <c r="C53" s="310"/>
      <c r="D53" s="310"/>
      <c r="E53" s="349"/>
      <c r="F53" s="23" t="s">
        <v>42</v>
      </c>
      <c r="G53" s="147">
        <f t="shared" si="6"/>
        <v>226606.67</v>
      </c>
      <c r="H53" s="150">
        <v>0</v>
      </c>
      <c r="I53" s="149">
        <v>196303.67</v>
      </c>
      <c r="J53" s="149">
        <v>30303</v>
      </c>
      <c r="K53" s="149">
        <v>0</v>
      </c>
      <c r="L53" s="149">
        <v>0</v>
      </c>
      <c r="M53" s="149">
        <v>0</v>
      </c>
      <c r="N53" s="149">
        <v>0</v>
      </c>
      <c r="O53" s="297"/>
      <c r="P53" s="297"/>
      <c r="Q53" s="294"/>
      <c r="R53" s="294"/>
      <c r="S53" s="294"/>
      <c r="T53" s="294"/>
      <c r="U53" s="294"/>
      <c r="V53" s="294"/>
      <c r="W53" s="294"/>
      <c r="X53" s="294"/>
      <c r="Y53" s="2"/>
    </row>
    <row r="54" spans="1:25" ht="15.6" customHeight="1">
      <c r="A54" s="341"/>
      <c r="B54" s="347" t="s">
        <v>75</v>
      </c>
      <c r="C54" s="346">
        <v>2020</v>
      </c>
      <c r="D54" s="346">
        <v>2026</v>
      </c>
      <c r="E54" s="346" t="s">
        <v>43</v>
      </c>
      <c r="F54" s="308" t="s">
        <v>43</v>
      </c>
      <c r="G54" s="342" t="s">
        <v>43</v>
      </c>
      <c r="H54" s="342" t="s">
        <v>43</v>
      </c>
      <c r="I54" s="342" t="s">
        <v>43</v>
      </c>
      <c r="J54" s="342" t="s">
        <v>43</v>
      </c>
      <c r="K54" s="342" t="s">
        <v>43</v>
      </c>
      <c r="L54" s="151" t="s">
        <v>18</v>
      </c>
      <c r="M54" s="342" t="s">
        <v>43</v>
      </c>
      <c r="N54" s="342" t="s">
        <v>43</v>
      </c>
      <c r="O54" s="292" t="s">
        <v>55</v>
      </c>
      <c r="P54" s="292" t="s">
        <v>55</v>
      </c>
      <c r="Q54" s="292" t="s">
        <v>55</v>
      </c>
      <c r="R54" s="292" t="s">
        <v>55</v>
      </c>
      <c r="S54" s="292" t="s">
        <v>55</v>
      </c>
      <c r="T54" s="292" t="s">
        <v>55</v>
      </c>
      <c r="U54" s="292" t="s">
        <v>55</v>
      </c>
      <c r="V54" s="292" t="s">
        <v>55</v>
      </c>
      <c r="W54" s="292" t="s">
        <v>55</v>
      </c>
      <c r="X54" s="292" t="s">
        <v>55</v>
      </c>
      <c r="Y54" s="2"/>
    </row>
    <row r="55" spans="1:25">
      <c r="A55" s="341"/>
      <c r="B55" s="348"/>
      <c r="C55" s="346"/>
      <c r="D55" s="346"/>
      <c r="E55" s="346"/>
      <c r="F55" s="428"/>
      <c r="G55" s="343"/>
      <c r="H55" s="343"/>
      <c r="I55" s="343"/>
      <c r="J55" s="343"/>
      <c r="K55" s="343"/>
      <c r="L55" s="152"/>
      <c r="M55" s="343"/>
      <c r="N55" s="343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2"/>
    </row>
    <row r="56" spans="1:25" ht="33.75" customHeight="1">
      <c r="A56" s="341"/>
      <c r="B56" s="349"/>
      <c r="C56" s="346"/>
      <c r="D56" s="346"/>
      <c r="E56" s="346"/>
      <c r="F56" s="429"/>
      <c r="G56" s="344"/>
      <c r="H56" s="344"/>
      <c r="I56" s="344"/>
      <c r="J56" s="344"/>
      <c r="K56" s="344"/>
      <c r="L56" s="153"/>
      <c r="M56" s="344"/>
      <c r="N56" s="344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2"/>
    </row>
    <row r="57" spans="1:25" ht="15.75" customHeight="1">
      <c r="A57" s="341"/>
      <c r="B57" s="341" t="s">
        <v>48</v>
      </c>
      <c r="C57" s="346">
        <v>2020</v>
      </c>
      <c r="D57" s="346">
        <v>2026</v>
      </c>
      <c r="E57" s="341" t="s">
        <v>49</v>
      </c>
      <c r="F57" s="23" t="s">
        <v>36</v>
      </c>
      <c r="G57" s="147">
        <f t="shared" ref="G57:N57" si="14">G58+G59</f>
        <v>266880001.06999999</v>
      </c>
      <c r="H57" s="154">
        <f t="shared" si="14"/>
        <v>32115847.699999999</v>
      </c>
      <c r="I57" s="154">
        <f t="shared" si="14"/>
        <v>33664531.829999998</v>
      </c>
      <c r="J57" s="154">
        <f t="shared" si="14"/>
        <v>39762695.549999997</v>
      </c>
      <c r="K57" s="154">
        <f t="shared" si="14"/>
        <v>45308931.040000007</v>
      </c>
      <c r="L57" s="154">
        <f t="shared" si="14"/>
        <v>44001733.239999995</v>
      </c>
      <c r="M57" s="154">
        <f t="shared" si="14"/>
        <v>35153185.490000002</v>
      </c>
      <c r="N57" s="154">
        <f t="shared" si="14"/>
        <v>36873076.219999999</v>
      </c>
      <c r="O57" s="292" t="s">
        <v>55</v>
      </c>
      <c r="P57" s="292" t="s">
        <v>55</v>
      </c>
      <c r="Q57" s="292" t="s">
        <v>55</v>
      </c>
      <c r="R57" s="292" t="s">
        <v>55</v>
      </c>
      <c r="S57" s="292" t="s">
        <v>55</v>
      </c>
      <c r="T57" s="292" t="s">
        <v>55</v>
      </c>
      <c r="U57" s="292" t="s">
        <v>55</v>
      </c>
      <c r="V57" s="292" t="s">
        <v>55</v>
      </c>
      <c r="W57" s="292" t="s">
        <v>55</v>
      </c>
      <c r="X57" s="292" t="s">
        <v>55</v>
      </c>
      <c r="Y57" s="2"/>
    </row>
    <row r="58" spans="1:25" ht="47.45" customHeight="1">
      <c r="A58" s="341"/>
      <c r="B58" s="341"/>
      <c r="C58" s="346"/>
      <c r="D58" s="346"/>
      <c r="E58" s="341"/>
      <c r="F58" s="23" t="s">
        <v>41</v>
      </c>
      <c r="G58" s="147">
        <f>SUM(H58:N58)</f>
        <v>249291741.09999999</v>
      </c>
      <c r="H58" s="147">
        <f>H61+H64+H67+H70+H73+H76+H79+H82+H85+H103+H88+H91+H94+H97+H127+H100+H106+H109+H112+H115+H118+H121+H124</f>
        <v>27261441.259999998</v>
      </c>
      <c r="I58" s="147">
        <f t="shared" ref="I58:N58" si="15">I61+I64+I67+I70+I73+I76+I79+I82+I85+I103+I88+I91+I94+I97+I127+I100+I106+I109+I112+I115+I118+I121+I124</f>
        <v>32128721.420000002</v>
      </c>
      <c r="J58" s="147">
        <f t="shared" si="15"/>
        <v>34781222.390000001</v>
      </c>
      <c r="K58" s="147">
        <f t="shared" si="15"/>
        <v>41293532.810000002</v>
      </c>
      <c r="L58" s="147">
        <f t="shared" si="15"/>
        <v>42916448.439999998</v>
      </c>
      <c r="M58" s="147">
        <f t="shared" si="15"/>
        <v>34667507.810000002</v>
      </c>
      <c r="N58" s="147">
        <f t="shared" si="15"/>
        <v>36242866.969999999</v>
      </c>
      <c r="O58" s="304"/>
      <c r="P58" s="304"/>
      <c r="Q58" s="304"/>
      <c r="R58" s="304"/>
      <c r="S58" s="304"/>
      <c r="T58" s="304"/>
      <c r="U58" s="304"/>
      <c r="V58" s="304"/>
      <c r="W58" s="304"/>
      <c r="X58" s="304"/>
      <c r="Y58" s="2"/>
    </row>
    <row r="59" spans="1:25" ht="38.25" customHeight="1">
      <c r="A59" s="341"/>
      <c r="B59" s="341"/>
      <c r="C59" s="346"/>
      <c r="D59" s="346"/>
      <c r="E59" s="341"/>
      <c r="F59" s="23" t="s">
        <v>42</v>
      </c>
      <c r="G59" s="147">
        <f>SUM(H59:N59)</f>
        <v>17588259.970000003</v>
      </c>
      <c r="H59" s="147">
        <f>H62+H65+H68+H71+H74+H77+H80+H83+H86+H104+H89+H92+H95+H98+H128+H101+H107+H110+H113+H116+H119+H122+H125</f>
        <v>4854406.4400000004</v>
      </c>
      <c r="I59" s="147">
        <f t="shared" ref="I59:N59" si="16">I62+I65+I68+I71+I74+I77+I80+I83+I86+I104+I89+I92+I95+I98+I128+I101+I107+I110+I113+I116+I119+I122+I125</f>
        <v>1535810.4100000001</v>
      </c>
      <c r="J59" s="147">
        <f t="shared" si="16"/>
        <v>4981473.16</v>
      </c>
      <c r="K59" s="147">
        <f t="shared" si="16"/>
        <v>4015398.2300000004</v>
      </c>
      <c r="L59" s="147">
        <f t="shared" si="16"/>
        <v>1085284.8</v>
      </c>
      <c r="M59" s="147">
        <f t="shared" si="16"/>
        <v>485677.68</v>
      </c>
      <c r="N59" s="147">
        <f t="shared" si="16"/>
        <v>630209.25</v>
      </c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2"/>
    </row>
    <row r="60" spans="1:25" ht="17.45" customHeight="1">
      <c r="A60" s="341"/>
      <c r="B60" s="341" t="s">
        <v>4</v>
      </c>
      <c r="C60" s="346">
        <v>2020</v>
      </c>
      <c r="D60" s="346">
        <v>2026</v>
      </c>
      <c r="E60" s="341" t="s">
        <v>44</v>
      </c>
      <c r="F60" s="23" t="s">
        <v>36</v>
      </c>
      <c r="G60" s="147">
        <f t="shared" ref="G60:N60" si="17">G61+G62</f>
        <v>132199384.56</v>
      </c>
      <c r="H60" s="147">
        <f t="shared" si="17"/>
        <v>14856665.279999999</v>
      </c>
      <c r="I60" s="147">
        <f t="shared" si="17"/>
        <v>17808941.530000001</v>
      </c>
      <c r="J60" s="147">
        <f t="shared" si="17"/>
        <v>19393898.5</v>
      </c>
      <c r="K60" s="147">
        <f t="shared" si="17"/>
        <v>22377899.66</v>
      </c>
      <c r="L60" s="147">
        <f t="shared" si="17"/>
        <v>21716448.440000001</v>
      </c>
      <c r="M60" s="147">
        <f t="shared" si="17"/>
        <v>17672455.440000001</v>
      </c>
      <c r="N60" s="147">
        <f t="shared" si="17"/>
        <v>18373075.710000001</v>
      </c>
      <c r="O60" s="314" t="s">
        <v>79</v>
      </c>
      <c r="P60" s="314" t="s">
        <v>68</v>
      </c>
      <c r="Q60" s="292"/>
      <c r="R60" s="292">
        <v>100</v>
      </c>
      <c r="S60" s="292">
        <v>100</v>
      </c>
      <c r="T60" s="292">
        <v>100</v>
      </c>
      <c r="U60" s="292">
        <v>100</v>
      </c>
      <c r="V60" s="292">
        <v>100</v>
      </c>
      <c r="W60" s="292">
        <v>100</v>
      </c>
      <c r="X60" s="292">
        <v>100</v>
      </c>
      <c r="Y60" s="2"/>
    </row>
    <row r="61" spans="1:25" ht="49.15" customHeight="1">
      <c r="A61" s="341"/>
      <c r="B61" s="341"/>
      <c r="C61" s="346"/>
      <c r="D61" s="346"/>
      <c r="E61" s="341"/>
      <c r="F61" s="23" t="s">
        <v>41</v>
      </c>
      <c r="G61" s="147">
        <f>SUM(H61:N61)</f>
        <v>132199384.56</v>
      </c>
      <c r="H61" s="148">
        <v>14856665.279999999</v>
      </c>
      <c r="I61" s="148">
        <v>17808941.530000001</v>
      </c>
      <c r="J61" s="155">
        <v>19393898.5</v>
      </c>
      <c r="K61" s="156">
        <v>22377899.66</v>
      </c>
      <c r="L61" s="155">
        <v>21716448.440000001</v>
      </c>
      <c r="M61" s="156">
        <v>17672455.440000001</v>
      </c>
      <c r="N61" s="155">
        <v>18373075.710000001</v>
      </c>
      <c r="O61" s="315"/>
      <c r="P61" s="315"/>
      <c r="Q61" s="293"/>
      <c r="R61" s="293"/>
      <c r="S61" s="293"/>
      <c r="T61" s="293"/>
      <c r="U61" s="293"/>
      <c r="V61" s="293"/>
      <c r="W61" s="293"/>
      <c r="X61" s="293"/>
      <c r="Y61" s="2"/>
    </row>
    <row r="62" spans="1:25" ht="59.25" customHeight="1">
      <c r="A62" s="341"/>
      <c r="B62" s="341"/>
      <c r="C62" s="346"/>
      <c r="D62" s="346"/>
      <c r="E62" s="341"/>
      <c r="F62" s="23" t="s">
        <v>42</v>
      </c>
      <c r="G62" s="147">
        <f>SUM(H62:N62)</f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316"/>
      <c r="P62" s="316"/>
      <c r="Q62" s="294"/>
      <c r="R62" s="294"/>
      <c r="S62" s="294"/>
      <c r="T62" s="294"/>
      <c r="U62" s="294"/>
      <c r="V62" s="294"/>
      <c r="W62" s="294"/>
      <c r="X62" s="294"/>
      <c r="Y62" s="2"/>
    </row>
    <row r="63" spans="1:25" ht="15.75" customHeight="1">
      <c r="A63" s="341"/>
      <c r="B63" s="341" t="s">
        <v>5</v>
      </c>
      <c r="C63" s="346">
        <v>2020</v>
      </c>
      <c r="D63" s="346">
        <v>2026</v>
      </c>
      <c r="E63" s="341" t="s">
        <v>49</v>
      </c>
      <c r="F63" s="23" t="s">
        <v>36</v>
      </c>
      <c r="G63" s="147">
        <f t="shared" ref="G63:N63" si="18">G64+G65</f>
        <v>114720557.09000002</v>
      </c>
      <c r="H63" s="147">
        <f t="shared" si="18"/>
        <v>11960306.98</v>
      </c>
      <c r="I63" s="147">
        <f t="shared" si="18"/>
        <v>13695779.890000001</v>
      </c>
      <c r="J63" s="147">
        <f t="shared" si="18"/>
        <v>15079064.890000001</v>
      </c>
      <c r="K63" s="147">
        <f t="shared" si="18"/>
        <v>18720561.699999999</v>
      </c>
      <c r="L63" s="147">
        <f t="shared" si="18"/>
        <v>20600000</v>
      </c>
      <c r="M63" s="147">
        <f t="shared" si="18"/>
        <v>16895052.370000001</v>
      </c>
      <c r="N63" s="147">
        <f t="shared" si="18"/>
        <v>17769791.260000002</v>
      </c>
      <c r="O63" s="314" t="s">
        <v>78</v>
      </c>
      <c r="P63" s="314" t="s">
        <v>68</v>
      </c>
      <c r="Q63" s="292">
        <v>100</v>
      </c>
      <c r="R63" s="292">
        <v>100</v>
      </c>
      <c r="S63" s="292">
        <v>100</v>
      </c>
      <c r="T63" s="292">
        <v>100</v>
      </c>
      <c r="U63" s="292">
        <v>100</v>
      </c>
      <c r="V63" s="292">
        <v>100</v>
      </c>
      <c r="W63" s="292">
        <v>100</v>
      </c>
      <c r="X63" s="292">
        <v>100</v>
      </c>
      <c r="Y63" s="2"/>
    </row>
    <row r="64" spans="1:25" ht="47.45" customHeight="1">
      <c r="A64" s="341"/>
      <c r="B64" s="341"/>
      <c r="C64" s="346"/>
      <c r="D64" s="346"/>
      <c r="E64" s="341"/>
      <c r="F64" s="23" t="s">
        <v>41</v>
      </c>
      <c r="G64" s="147">
        <f>SUM(H64:N64)</f>
        <v>114720557.09000002</v>
      </c>
      <c r="H64" s="147">
        <v>11960306.98</v>
      </c>
      <c r="I64" s="147">
        <v>13695779.890000001</v>
      </c>
      <c r="J64" s="147">
        <v>15079064.890000001</v>
      </c>
      <c r="K64" s="147">
        <v>18720561.699999999</v>
      </c>
      <c r="L64" s="147">
        <v>20600000</v>
      </c>
      <c r="M64" s="147">
        <v>16895052.370000001</v>
      </c>
      <c r="N64" s="147">
        <v>17769791.260000002</v>
      </c>
      <c r="O64" s="315"/>
      <c r="P64" s="317"/>
      <c r="Q64" s="293"/>
      <c r="R64" s="293"/>
      <c r="S64" s="293"/>
      <c r="T64" s="293"/>
      <c r="U64" s="293"/>
      <c r="V64" s="293"/>
      <c r="W64" s="293"/>
      <c r="X64" s="293"/>
      <c r="Y64" s="2"/>
    </row>
    <row r="65" spans="1:25" ht="51.75" customHeight="1">
      <c r="A65" s="341"/>
      <c r="B65" s="341"/>
      <c r="C65" s="346"/>
      <c r="D65" s="346"/>
      <c r="E65" s="341"/>
      <c r="F65" s="23" t="s">
        <v>42</v>
      </c>
      <c r="G65" s="147">
        <f>SUM(H65:N65)</f>
        <v>0</v>
      </c>
      <c r="H65" s="147">
        <v>0</v>
      </c>
      <c r="I65" s="147">
        <v>0</v>
      </c>
      <c r="J65" s="147">
        <v>0</v>
      </c>
      <c r="K65" s="147">
        <v>0</v>
      </c>
      <c r="L65" s="147">
        <v>0</v>
      </c>
      <c r="M65" s="147">
        <v>0</v>
      </c>
      <c r="N65" s="147">
        <v>0</v>
      </c>
      <c r="O65" s="316"/>
      <c r="P65" s="318"/>
      <c r="Q65" s="294"/>
      <c r="R65" s="294"/>
      <c r="S65" s="294"/>
      <c r="T65" s="294"/>
      <c r="U65" s="294"/>
      <c r="V65" s="294"/>
      <c r="W65" s="294"/>
      <c r="X65" s="294"/>
      <c r="Y65" s="2"/>
    </row>
    <row r="66" spans="1:25" ht="19.5" customHeight="1">
      <c r="A66" s="347"/>
      <c r="B66" s="347" t="s">
        <v>6</v>
      </c>
      <c r="C66" s="346">
        <v>2020</v>
      </c>
      <c r="D66" s="346">
        <v>2026</v>
      </c>
      <c r="E66" s="341" t="s">
        <v>49</v>
      </c>
      <c r="F66" s="35" t="s">
        <v>36</v>
      </c>
      <c r="G66" s="149">
        <f>G68</f>
        <v>1972040.61</v>
      </c>
      <c r="H66" s="149">
        <f t="shared" ref="H66:N66" si="19">H67+H68</f>
        <v>205729.01</v>
      </c>
      <c r="I66" s="149">
        <f t="shared" si="19"/>
        <v>223095.17</v>
      </c>
      <c r="J66" s="149">
        <f t="shared" si="19"/>
        <v>234855.43</v>
      </c>
      <c r="K66" s="149">
        <f t="shared" si="19"/>
        <v>256027</v>
      </c>
      <c r="L66" s="149">
        <f t="shared" si="19"/>
        <v>350260</v>
      </c>
      <c r="M66" s="149">
        <f t="shared" si="19"/>
        <v>350771</v>
      </c>
      <c r="N66" s="149">
        <f t="shared" si="19"/>
        <v>351303</v>
      </c>
      <c r="O66" s="347" t="s">
        <v>80</v>
      </c>
      <c r="P66" s="347" t="s">
        <v>77</v>
      </c>
      <c r="Q66" s="308">
        <v>168</v>
      </c>
      <c r="R66" s="308">
        <v>24</v>
      </c>
      <c r="S66" s="308">
        <v>24</v>
      </c>
      <c r="T66" s="308">
        <v>24</v>
      </c>
      <c r="U66" s="308">
        <v>24</v>
      </c>
      <c r="V66" s="308">
        <v>24</v>
      </c>
      <c r="W66" s="308">
        <v>24</v>
      </c>
      <c r="X66" s="308">
        <v>24</v>
      </c>
      <c r="Y66" s="2"/>
    </row>
    <row r="67" spans="1:25" ht="66.75" customHeight="1">
      <c r="A67" s="348"/>
      <c r="B67" s="348"/>
      <c r="C67" s="346"/>
      <c r="D67" s="346"/>
      <c r="E67" s="341"/>
      <c r="F67" s="35" t="s">
        <v>41</v>
      </c>
      <c r="G67" s="149">
        <f>SUM(H67:N67)</f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348"/>
      <c r="P67" s="348"/>
      <c r="Q67" s="309"/>
      <c r="R67" s="309"/>
      <c r="S67" s="309"/>
      <c r="T67" s="309"/>
      <c r="U67" s="309"/>
      <c r="V67" s="309"/>
      <c r="W67" s="309"/>
      <c r="X67" s="309"/>
      <c r="Y67" s="2"/>
    </row>
    <row r="68" spans="1:25" ht="48.75" customHeight="1">
      <c r="A68" s="349"/>
      <c r="B68" s="349"/>
      <c r="C68" s="346"/>
      <c r="D68" s="346"/>
      <c r="E68" s="341"/>
      <c r="F68" s="35" t="s">
        <v>42</v>
      </c>
      <c r="G68" s="149">
        <f>SUM(H68:N68)</f>
        <v>1972040.61</v>
      </c>
      <c r="H68" s="149">
        <v>205729.01</v>
      </c>
      <c r="I68" s="149">
        <v>223095.17</v>
      </c>
      <c r="J68" s="149">
        <v>234855.43</v>
      </c>
      <c r="K68" s="149">
        <v>256027</v>
      </c>
      <c r="L68" s="149">
        <v>350260</v>
      </c>
      <c r="M68" s="149">
        <v>350771</v>
      </c>
      <c r="N68" s="149">
        <v>351303</v>
      </c>
      <c r="O68" s="349"/>
      <c r="P68" s="349"/>
      <c r="Q68" s="310"/>
      <c r="R68" s="310"/>
      <c r="S68" s="310"/>
      <c r="T68" s="310"/>
      <c r="U68" s="310"/>
      <c r="V68" s="310"/>
      <c r="W68" s="310"/>
      <c r="X68" s="310"/>
      <c r="Y68" s="2"/>
    </row>
    <row r="69" spans="1:25" ht="26.25" customHeight="1">
      <c r="A69" s="22"/>
      <c r="B69" s="347" t="s">
        <v>7</v>
      </c>
      <c r="C69" s="346">
        <v>2020</v>
      </c>
      <c r="D69" s="346">
        <v>2026</v>
      </c>
      <c r="E69" s="341" t="s">
        <v>49</v>
      </c>
      <c r="F69" s="23" t="s">
        <v>36</v>
      </c>
      <c r="G69" s="149">
        <f>G71+G70</f>
        <v>60000</v>
      </c>
      <c r="H69" s="149">
        <f t="shared" ref="H69:M69" si="20">H70+H71</f>
        <v>0</v>
      </c>
      <c r="I69" s="149">
        <f t="shared" si="20"/>
        <v>60000</v>
      </c>
      <c r="J69" s="149">
        <f t="shared" si="20"/>
        <v>0</v>
      </c>
      <c r="K69" s="149">
        <f t="shared" si="20"/>
        <v>0</v>
      </c>
      <c r="L69" s="149">
        <f t="shared" si="20"/>
        <v>0</v>
      </c>
      <c r="M69" s="149">
        <f t="shared" si="20"/>
        <v>0</v>
      </c>
      <c r="N69" s="149">
        <f>N70+N71</f>
        <v>0</v>
      </c>
      <c r="O69" s="314" t="s">
        <v>105</v>
      </c>
      <c r="P69" s="314" t="s">
        <v>96</v>
      </c>
      <c r="Q69" s="292">
        <v>100</v>
      </c>
      <c r="R69" s="292" t="s">
        <v>55</v>
      </c>
      <c r="S69" s="292">
        <v>100</v>
      </c>
      <c r="T69" s="292" t="s">
        <v>55</v>
      </c>
      <c r="U69" s="292" t="s">
        <v>55</v>
      </c>
      <c r="V69" s="292" t="s">
        <v>55</v>
      </c>
      <c r="W69" s="292" t="s">
        <v>55</v>
      </c>
      <c r="X69" s="292" t="s">
        <v>55</v>
      </c>
      <c r="Y69" s="2"/>
    </row>
    <row r="70" spans="1:25" ht="48.75" customHeight="1">
      <c r="A70" s="22"/>
      <c r="B70" s="348"/>
      <c r="C70" s="346"/>
      <c r="D70" s="346"/>
      <c r="E70" s="341"/>
      <c r="F70" s="23" t="s">
        <v>41</v>
      </c>
      <c r="G70" s="149">
        <f>SUM(H70:N70)</f>
        <v>60000</v>
      </c>
      <c r="H70" s="149">
        <v>0</v>
      </c>
      <c r="I70" s="149">
        <v>60000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317"/>
      <c r="P70" s="317"/>
      <c r="Q70" s="293"/>
      <c r="R70" s="293"/>
      <c r="S70" s="293"/>
      <c r="T70" s="293"/>
      <c r="U70" s="293"/>
      <c r="V70" s="293"/>
      <c r="W70" s="293"/>
      <c r="X70" s="293"/>
      <c r="Y70" s="2"/>
    </row>
    <row r="71" spans="1:25" ht="48.75" customHeight="1">
      <c r="A71" s="22"/>
      <c r="B71" s="349"/>
      <c r="C71" s="346"/>
      <c r="D71" s="346"/>
      <c r="E71" s="341"/>
      <c r="F71" s="23" t="s">
        <v>42</v>
      </c>
      <c r="G71" s="149">
        <f>SUM(H71:N71)</f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318"/>
      <c r="P71" s="318"/>
      <c r="Q71" s="294"/>
      <c r="R71" s="294"/>
      <c r="S71" s="294"/>
      <c r="T71" s="294"/>
      <c r="U71" s="294"/>
      <c r="V71" s="294"/>
      <c r="W71" s="294"/>
      <c r="X71" s="294"/>
      <c r="Y71" s="2"/>
    </row>
    <row r="72" spans="1:25" ht="16.5" customHeight="1">
      <c r="A72" s="22"/>
      <c r="B72" s="347" t="s">
        <v>8</v>
      </c>
      <c r="C72" s="346">
        <v>2020</v>
      </c>
      <c r="D72" s="346">
        <v>2026</v>
      </c>
      <c r="E72" s="341" t="s">
        <v>49</v>
      </c>
      <c r="F72" s="23" t="s">
        <v>36</v>
      </c>
      <c r="G72" s="149">
        <f>G73+G74</f>
        <v>160511.76</v>
      </c>
      <c r="H72" s="149">
        <f t="shared" ref="H72:N72" si="21">H73+H74</f>
        <v>393.11</v>
      </c>
      <c r="I72" s="149">
        <f t="shared" si="21"/>
        <v>645.21</v>
      </c>
      <c r="J72" s="149">
        <f t="shared" si="21"/>
        <v>49960.37</v>
      </c>
      <c r="K72" s="149">
        <f t="shared" si="21"/>
        <v>72.319999999999993</v>
      </c>
      <c r="L72" s="149">
        <f t="shared" si="21"/>
        <v>352.82</v>
      </c>
      <c r="M72" s="149">
        <f t="shared" si="21"/>
        <v>469.18</v>
      </c>
      <c r="N72" s="149">
        <f t="shared" si="21"/>
        <v>108618.75</v>
      </c>
      <c r="O72" s="314" t="s">
        <v>106</v>
      </c>
      <c r="P72" s="314" t="s">
        <v>96</v>
      </c>
      <c r="Q72" s="292">
        <v>100</v>
      </c>
      <c r="R72" s="292">
        <v>100</v>
      </c>
      <c r="S72" s="292">
        <v>100</v>
      </c>
      <c r="T72" s="292">
        <v>100</v>
      </c>
      <c r="U72" s="292">
        <v>100</v>
      </c>
      <c r="V72" s="292">
        <v>100</v>
      </c>
      <c r="W72" s="292">
        <v>100</v>
      </c>
      <c r="X72" s="292">
        <v>100</v>
      </c>
      <c r="Y72" s="2"/>
    </row>
    <row r="73" spans="1:25" ht="48.75" customHeight="1">
      <c r="A73" s="22"/>
      <c r="B73" s="348"/>
      <c r="C73" s="346"/>
      <c r="D73" s="346"/>
      <c r="E73" s="341"/>
      <c r="F73" s="23" t="s">
        <v>41</v>
      </c>
      <c r="G73" s="149">
        <f>SUM(H73:N73)</f>
        <v>0</v>
      </c>
      <c r="H73" s="149">
        <v>0</v>
      </c>
      <c r="I73" s="149">
        <v>0</v>
      </c>
      <c r="J73" s="149">
        <v>0</v>
      </c>
      <c r="K73" s="149">
        <v>0</v>
      </c>
      <c r="L73" s="149">
        <v>0</v>
      </c>
      <c r="M73" s="149">
        <v>0</v>
      </c>
      <c r="N73" s="149">
        <v>0</v>
      </c>
      <c r="O73" s="317"/>
      <c r="P73" s="317"/>
      <c r="Q73" s="293"/>
      <c r="R73" s="293"/>
      <c r="S73" s="293"/>
      <c r="T73" s="293"/>
      <c r="U73" s="293"/>
      <c r="V73" s="293"/>
      <c r="W73" s="293"/>
      <c r="X73" s="293"/>
      <c r="Y73" s="2"/>
    </row>
    <row r="74" spans="1:25" ht="48.75" customHeight="1">
      <c r="A74" s="22"/>
      <c r="B74" s="349"/>
      <c r="C74" s="346"/>
      <c r="D74" s="346"/>
      <c r="E74" s="341"/>
      <c r="F74" s="23" t="s">
        <v>42</v>
      </c>
      <c r="G74" s="149">
        <f>SUM(H74:N74)</f>
        <v>160511.76</v>
      </c>
      <c r="H74" s="149">
        <v>393.11</v>
      </c>
      <c r="I74" s="149">
        <v>645.21</v>
      </c>
      <c r="J74" s="149">
        <v>49960.37</v>
      </c>
      <c r="K74" s="149">
        <v>72.319999999999993</v>
      </c>
      <c r="L74" s="149">
        <v>352.82</v>
      </c>
      <c r="M74" s="149">
        <v>469.18</v>
      </c>
      <c r="N74" s="149">
        <v>108618.75</v>
      </c>
      <c r="O74" s="318"/>
      <c r="P74" s="318"/>
      <c r="Q74" s="294"/>
      <c r="R74" s="294"/>
      <c r="S74" s="294"/>
      <c r="T74" s="294"/>
      <c r="U74" s="294"/>
      <c r="V74" s="294"/>
      <c r="W74" s="294"/>
      <c r="X74" s="294"/>
      <c r="Y74" s="2"/>
    </row>
    <row r="75" spans="1:25" ht="21" customHeight="1">
      <c r="A75" s="22"/>
      <c r="B75" s="347" t="s">
        <v>195</v>
      </c>
      <c r="C75" s="346">
        <v>2020</v>
      </c>
      <c r="D75" s="346">
        <v>2026</v>
      </c>
      <c r="E75" s="347" t="s">
        <v>113</v>
      </c>
      <c r="F75" s="23" t="s">
        <v>36</v>
      </c>
      <c r="G75" s="149">
        <f>G77+G76</f>
        <v>75000</v>
      </c>
      <c r="H75" s="149">
        <f t="shared" ref="H75:M75" si="22">H76+H77</f>
        <v>50000</v>
      </c>
      <c r="I75" s="149">
        <f t="shared" si="22"/>
        <v>25000</v>
      </c>
      <c r="J75" s="149">
        <f t="shared" si="22"/>
        <v>0</v>
      </c>
      <c r="K75" s="149">
        <f t="shared" si="22"/>
        <v>0</v>
      </c>
      <c r="L75" s="149">
        <f t="shared" si="22"/>
        <v>0</v>
      </c>
      <c r="M75" s="149">
        <f t="shared" si="22"/>
        <v>0</v>
      </c>
      <c r="N75" s="149">
        <f>N76+N77</f>
        <v>0</v>
      </c>
      <c r="O75" s="314" t="s">
        <v>109</v>
      </c>
      <c r="P75" s="314" t="s">
        <v>96</v>
      </c>
      <c r="Q75" s="292">
        <v>100</v>
      </c>
      <c r="R75" s="292">
        <v>100</v>
      </c>
      <c r="S75" s="292">
        <v>100</v>
      </c>
      <c r="T75" s="292">
        <v>0</v>
      </c>
      <c r="U75" s="292">
        <v>0</v>
      </c>
      <c r="V75" s="292">
        <v>0</v>
      </c>
      <c r="W75" s="292">
        <v>0</v>
      </c>
      <c r="X75" s="292">
        <v>0</v>
      </c>
      <c r="Y75" s="2"/>
    </row>
    <row r="76" spans="1:25" ht="48.75" customHeight="1">
      <c r="A76" s="22"/>
      <c r="B76" s="348"/>
      <c r="C76" s="346"/>
      <c r="D76" s="346"/>
      <c r="E76" s="348"/>
      <c r="F76" s="23" t="s">
        <v>41</v>
      </c>
      <c r="G76" s="149">
        <f>SUM(H76:N76)</f>
        <v>0</v>
      </c>
      <c r="H76" s="149">
        <v>0</v>
      </c>
      <c r="I76" s="149">
        <v>0</v>
      </c>
      <c r="J76" s="149">
        <v>0</v>
      </c>
      <c r="K76" s="149">
        <v>0</v>
      </c>
      <c r="L76" s="149">
        <v>0</v>
      </c>
      <c r="M76" s="149">
        <v>0</v>
      </c>
      <c r="N76" s="149">
        <v>0</v>
      </c>
      <c r="O76" s="317"/>
      <c r="P76" s="317"/>
      <c r="Q76" s="293"/>
      <c r="R76" s="293"/>
      <c r="S76" s="293"/>
      <c r="T76" s="293"/>
      <c r="U76" s="293"/>
      <c r="V76" s="293"/>
      <c r="W76" s="293"/>
      <c r="X76" s="293"/>
      <c r="Y76" s="2"/>
    </row>
    <row r="77" spans="1:25" ht="48.75" customHeight="1">
      <c r="A77" s="22"/>
      <c r="B77" s="349"/>
      <c r="C77" s="346"/>
      <c r="D77" s="346"/>
      <c r="E77" s="349"/>
      <c r="F77" s="23" t="s">
        <v>42</v>
      </c>
      <c r="G77" s="149">
        <f>SUM(H77:N77)</f>
        <v>75000</v>
      </c>
      <c r="H77" s="149">
        <v>50000</v>
      </c>
      <c r="I77" s="149">
        <v>25000</v>
      </c>
      <c r="J77" s="149">
        <v>0</v>
      </c>
      <c r="K77" s="149">
        <v>0</v>
      </c>
      <c r="L77" s="149">
        <v>0</v>
      </c>
      <c r="M77" s="149">
        <v>0</v>
      </c>
      <c r="N77" s="149">
        <v>0</v>
      </c>
      <c r="O77" s="318"/>
      <c r="P77" s="318"/>
      <c r="Q77" s="294"/>
      <c r="R77" s="294"/>
      <c r="S77" s="294"/>
      <c r="T77" s="294"/>
      <c r="U77" s="294"/>
      <c r="V77" s="294"/>
      <c r="W77" s="294"/>
      <c r="X77" s="294"/>
      <c r="Y77" s="2"/>
    </row>
    <row r="78" spans="1:25" ht="48.75" customHeight="1">
      <c r="A78" s="22"/>
      <c r="B78" s="347" t="s">
        <v>9</v>
      </c>
      <c r="C78" s="346">
        <v>2020</v>
      </c>
      <c r="D78" s="346">
        <v>2026</v>
      </c>
      <c r="E78" s="347" t="s">
        <v>113</v>
      </c>
      <c r="F78" s="23" t="s">
        <v>36</v>
      </c>
      <c r="G78" s="149">
        <f>G80+G79</f>
        <v>5096533.4700000007</v>
      </c>
      <c r="H78" s="149">
        <f t="shared" ref="H78:M78" si="23">H79+H80</f>
        <v>857490</v>
      </c>
      <c r="I78" s="149">
        <f t="shared" si="23"/>
        <v>450000</v>
      </c>
      <c r="J78" s="149">
        <f t="shared" si="23"/>
        <v>1492500</v>
      </c>
      <c r="K78" s="149">
        <f t="shared" si="23"/>
        <v>1796543.4700000002</v>
      </c>
      <c r="L78" s="149">
        <f t="shared" si="23"/>
        <v>500000</v>
      </c>
      <c r="M78" s="149">
        <f t="shared" si="23"/>
        <v>0</v>
      </c>
      <c r="N78" s="149">
        <f>N79+N80</f>
        <v>0</v>
      </c>
      <c r="O78" s="314" t="s">
        <v>117</v>
      </c>
      <c r="P78" s="314" t="s">
        <v>96</v>
      </c>
      <c r="Q78" s="292">
        <v>100</v>
      </c>
      <c r="R78" s="292">
        <v>100</v>
      </c>
      <c r="S78" s="292">
        <v>100</v>
      </c>
      <c r="T78" s="292">
        <v>100</v>
      </c>
      <c r="U78" s="292">
        <v>100</v>
      </c>
      <c r="V78" s="292">
        <v>100</v>
      </c>
      <c r="W78" s="292">
        <v>100</v>
      </c>
      <c r="X78" s="292">
        <v>100</v>
      </c>
      <c r="Y78" s="2"/>
    </row>
    <row r="79" spans="1:25" ht="48.75" customHeight="1">
      <c r="A79" s="22"/>
      <c r="B79" s="348"/>
      <c r="C79" s="346"/>
      <c r="D79" s="346"/>
      <c r="E79" s="348"/>
      <c r="F79" s="23" t="s">
        <v>41</v>
      </c>
      <c r="G79" s="149">
        <f>SUM(H79:N79)</f>
        <v>1379578.35</v>
      </c>
      <c r="H79" s="149">
        <v>85749</v>
      </c>
      <c r="I79" s="149">
        <v>450000</v>
      </c>
      <c r="J79" s="149">
        <v>164175</v>
      </c>
      <c r="K79" s="149">
        <v>179654.35</v>
      </c>
      <c r="L79" s="149">
        <v>500000</v>
      </c>
      <c r="M79" s="149">
        <v>0</v>
      </c>
      <c r="N79" s="149">
        <v>0</v>
      </c>
      <c r="O79" s="317"/>
      <c r="P79" s="317"/>
      <c r="Q79" s="293"/>
      <c r="R79" s="293"/>
      <c r="S79" s="293"/>
      <c r="T79" s="293"/>
      <c r="U79" s="293"/>
      <c r="V79" s="293"/>
      <c r="W79" s="293"/>
      <c r="X79" s="293"/>
      <c r="Y79" s="2"/>
    </row>
    <row r="80" spans="1:25" ht="67.5" customHeight="1">
      <c r="A80" s="22"/>
      <c r="B80" s="349"/>
      <c r="C80" s="346"/>
      <c r="D80" s="346"/>
      <c r="E80" s="349"/>
      <c r="F80" s="23" t="s">
        <v>42</v>
      </c>
      <c r="G80" s="149">
        <f>SUM(H80:N80)</f>
        <v>3716955.12</v>
      </c>
      <c r="H80" s="149">
        <v>771741</v>
      </c>
      <c r="I80" s="149">
        <v>0</v>
      </c>
      <c r="J80" s="149">
        <v>1328325</v>
      </c>
      <c r="K80" s="149">
        <v>1616889.12</v>
      </c>
      <c r="L80" s="149">
        <v>0</v>
      </c>
      <c r="M80" s="149">
        <v>0</v>
      </c>
      <c r="N80" s="149">
        <v>0</v>
      </c>
      <c r="O80" s="318"/>
      <c r="P80" s="318"/>
      <c r="Q80" s="294"/>
      <c r="R80" s="294"/>
      <c r="S80" s="294"/>
      <c r="T80" s="294"/>
      <c r="U80" s="294"/>
      <c r="V80" s="294"/>
      <c r="W80" s="294"/>
      <c r="X80" s="294"/>
      <c r="Y80" s="2"/>
    </row>
    <row r="81" spans="1:25" s="49" customFormat="1" ht="67.5" customHeight="1">
      <c r="A81" s="47"/>
      <c r="B81" s="347" t="s">
        <v>10</v>
      </c>
      <c r="C81" s="346">
        <v>2020</v>
      </c>
      <c r="D81" s="346">
        <v>2026</v>
      </c>
      <c r="E81" s="341" t="s">
        <v>49</v>
      </c>
      <c r="F81" s="23" t="s">
        <v>36</v>
      </c>
      <c r="G81" s="149">
        <f>G83+G82</f>
        <v>218720</v>
      </c>
      <c r="H81" s="149">
        <f>H82+H83</f>
        <v>218720</v>
      </c>
      <c r="I81" s="149">
        <f t="shared" ref="I81:N81" si="24">I82+I83</f>
        <v>0</v>
      </c>
      <c r="J81" s="149">
        <f t="shared" si="24"/>
        <v>0</v>
      </c>
      <c r="K81" s="149">
        <f t="shared" si="24"/>
        <v>0</v>
      </c>
      <c r="L81" s="149">
        <f t="shared" si="24"/>
        <v>0</v>
      </c>
      <c r="M81" s="149">
        <f t="shared" si="24"/>
        <v>0</v>
      </c>
      <c r="N81" s="149">
        <f t="shared" si="24"/>
        <v>0</v>
      </c>
      <c r="O81" s="314" t="s">
        <v>21</v>
      </c>
      <c r="P81" s="314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348"/>
      <c r="C82" s="346"/>
      <c r="D82" s="346"/>
      <c r="E82" s="341"/>
      <c r="F82" s="23" t="s">
        <v>41</v>
      </c>
      <c r="G82" s="149">
        <f>SUM(H82:N82)</f>
        <v>218720</v>
      </c>
      <c r="H82" s="149">
        <v>218720</v>
      </c>
      <c r="I82" s="149">
        <v>0</v>
      </c>
      <c r="J82" s="149">
        <v>0</v>
      </c>
      <c r="K82" s="149">
        <v>0</v>
      </c>
      <c r="L82" s="149">
        <v>0</v>
      </c>
      <c r="M82" s="149">
        <v>0</v>
      </c>
      <c r="N82" s="149">
        <v>0</v>
      </c>
      <c r="O82" s="317"/>
      <c r="P82" s="317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349"/>
      <c r="C83" s="346"/>
      <c r="D83" s="346"/>
      <c r="E83" s="341"/>
      <c r="F83" s="23" t="s">
        <v>42</v>
      </c>
      <c r="G83" s="149">
        <f>SUM(H83:N83)</f>
        <v>0</v>
      </c>
      <c r="H83" s="149">
        <v>0</v>
      </c>
      <c r="I83" s="149">
        <v>0</v>
      </c>
      <c r="J83" s="149">
        <v>0</v>
      </c>
      <c r="K83" s="149">
        <v>0</v>
      </c>
      <c r="L83" s="149">
        <v>0</v>
      </c>
      <c r="M83" s="149">
        <v>0</v>
      </c>
      <c r="N83" s="149">
        <v>0</v>
      </c>
      <c r="O83" s="318"/>
      <c r="P83" s="318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436" t="s">
        <v>145</v>
      </c>
      <c r="C84" s="346">
        <v>2020</v>
      </c>
      <c r="D84" s="346">
        <v>2026</v>
      </c>
      <c r="E84" s="341" t="s">
        <v>44</v>
      </c>
      <c r="F84" s="48" t="s">
        <v>36</v>
      </c>
      <c r="G84" s="149">
        <f>G86+G85</f>
        <v>1662829.46</v>
      </c>
      <c r="H84" s="149">
        <f>H85+H86</f>
        <v>277372</v>
      </c>
      <c r="I84" s="149">
        <f t="shared" ref="I84:N84" si="25">I85+I86</f>
        <v>277372</v>
      </c>
      <c r="J84" s="149">
        <f t="shared" si="25"/>
        <v>346885.46</v>
      </c>
      <c r="K84" s="149">
        <f t="shared" si="25"/>
        <v>380600</v>
      </c>
      <c r="L84" s="149">
        <f t="shared" si="25"/>
        <v>380600</v>
      </c>
      <c r="M84" s="149">
        <f t="shared" si="25"/>
        <v>0</v>
      </c>
      <c r="N84" s="149">
        <f t="shared" si="25"/>
        <v>0</v>
      </c>
      <c r="O84" s="314" t="s">
        <v>138</v>
      </c>
      <c r="P84" s="314" t="s">
        <v>96</v>
      </c>
      <c r="Q84" s="292" t="s">
        <v>55</v>
      </c>
      <c r="R84" s="292">
        <v>100</v>
      </c>
      <c r="S84" s="292">
        <v>100</v>
      </c>
      <c r="T84" s="292">
        <v>100</v>
      </c>
      <c r="U84" s="292">
        <v>100</v>
      </c>
      <c r="V84" s="292">
        <v>100</v>
      </c>
      <c r="W84" s="292"/>
      <c r="X84" s="292"/>
      <c r="Y84" s="2"/>
    </row>
    <row r="85" spans="1:25" s="49" customFormat="1" ht="64.900000000000006" customHeight="1">
      <c r="A85" s="47"/>
      <c r="B85" s="437"/>
      <c r="C85" s="346"/>
      <c r="D85" s="346"/>
      <c r="E85" s="341"/>
      <c r="F85" s="48" t="s">
        <v>41</v>
      </c>
      <c r="G85" s="149">
        <f>SUM(H85:N85)</f>
        <v>0</v>
      </c>
      <c r="H85" s="147"/>
      <c r="I85" s="147"/>
      <c r="J85" s="147"/>
      <c r="K85" s="147"/>
      <c r="L85" s="147"/>
      <c r="M85" s="147"/>
      <c r="N85" s="147"/>
      <c r="O85" s="317"/>
      <c r="P85" s="315"/>
      <c r="Q85" s="293"/>
      <c r="R85" s="293"/>
      <c r="S85" s="293"/>
      <c r="T85" s="293"/>
      <c r="U85" s="293"/>
      <c r="V85" s="293"/>
      <c r="W85" s="293"/>
      <c r="X85" s="293"/>
      <c r="Y85" s="2"/>
    </row>
    <row r="86" spans="1:25" s="49" customFormat="1" ht="46.9" customHeight="1">
      <c r="A86" s="47"/>
      <c r="B86" s="438"/>
      <c r="C86" s="346"/>
      <c r="D86" s="346"/>
      <c r="E86" s="341"/>
      <c r="F86" s="48" t="s">
        <v>42</v>
      </c>
      <c r="G86" s="149">
        <f>SUM(H86:N86)</f>
        <v>1662829.46</v>
      </c>
      <c r="H86" s="147">
        <v>277372</v>
      </c>
      <c r="I86" s="147">
        <v>277372</v>
      </c>
      <c r="J86" s="147">
        <v>346885.46</v>
      </c>
      <c r="K86" s="147">
        <v>380600</v>
      </c>
      <c r="L86" s="147">
        <v>380600</v>
      </c>
      <c r="M86" s="147">
        <v>0</v>
      </c>
      <c r="N86" s="147">
        <v>0</v>
      </c>
      <c r="O86" s="318"/>
      <c r="P86" s="316"/>
      <c r="Q86" s="294"/>
      <c r="R86" s="294"/>
      <c r="S86" s="294"/>
      <c r="T86" s="294"/>
      <c r="U86" s="294"/>
      <c r="V86" s="294"/>
      <c r="W86" s="294"/>
      <c r="X86" s="294"/>
      <c r="Y86" s="2"/>
    </row>
    <row r="87" spans="1:25" s="89" customFormat="1" ht="46.9" customHeight="1">
      <c r="A87" s="81"/>
      <c r="B87" s="347" t="s">
        <v>146</v>
      </c>
      <c r="C87" s="82">
        <v>2020</v>
      </c>
      <c r="D87" s="82">
        <v>2026</v>
      </c>
      <c r="E87" s="308" t="s">
        <v>147</v>
      </c>
      <c r="F87" s="85" t="s">
        <v>36</v>
      </c>
      <c r="G87" s="149">
        <f>G89+G88</f>
        <v>70000</v>
      </c>
      <c r="H87" s="147">
        <f>H88+H89</f>
        <v>40000</v>
      </c>
      <c r="I87" s="147">
        <f t="shared" ref="I87:N87" si="26">I88+I89</f>
        <v>0</v>
      </c>
      <c r="J87" s="147">
        <f t="shared" si="26"/>
        <v>30000</v>
      </c>
      <c r="K87" s="147">
        <f t="shared" si="26"/>
        <v>0</v>
      </c>
      <c r="L87" s="147">
        <f t="shared" si="26"/>
        <v>0</v>
      </c>
      <c r="M87" s="147">
        <f t="shared" si="26"/>
        <v>0</v>
      </c>
      <c r="N87" s="147">
        <f t="shared" si="26"/>
        <v>0</v>
      </c>
      <c r="O87" s="86" t="s">
        <v>138</v>
      </c>
      <c r="P87" s="77" t="s">
        <v>96</v>
      </c>
      <c r="Q87" s="77" t="s">
        <v>55</v>
      </c>
      <c r="R87" s="77">
        <v>100</v>
      </c>
      <c r="S87" s="77"/>
      <c r="T87" s="77">
        <v>100</v>
      </c>
      <c r="U87" s="77">
        <v>0</v>
      </c>
      <c r="V87" s="77"/>
      <c r="W87" s="77"/>
      <c r="X87" s="77"/>
      <c r="Y87" s="2"/>
    </row>
    <row r="88" spans="1:25" s="89" customFormat="1" ht="46.9" customHeight="1">
      <c r="A88" s="81"/>
      <c r="B88" s="348"/>
      <c r="C88" s="83"/>
      <c r="D88" s="83"/>
      <c r="E88" s="309"/>
      <c r="F88" s="85" t="s">
        <v>41</v>
      </c>
      <c r="G88" s="149">
        <f>SUM(H88:N88)</f>
        <v>0</v>
      </c>
      <c r="H88" s="147">
        <v>0</v>
      </c>
      <c r="I88" s="147">
        <v>0</v>
      </c>
      <c r="J88" s="147">
        <v>0</v>
      </c>
      <c r="K88" s="147">
        <v>0</v>
      </c>
      <c r="L88" s="147">
        <v>0</v>
      </c>
      <c r="M88" s="147">
        <v>0</v>
      </c>
      <c r="N88" s="147">
        <v>0</v>
      </c>
      <c r="O88" s="87"/>
      <c r="P88" s="79"/>
      <c r="Q88" s="79"/>
      <c r="R88" s="79"/>
      <c r="S88" s="79"/>
      <c r="T88" s="79"/>
      <c r="U88" s="79"/>
      <c r="V88" s="79"/>
      <c r="W88" s="79"/>
      <c r="X88" s="79"/>
      <c r="Y88" s="2"/>
    </row>
    <row r="89" spans="1:25" s="89" customFormat="1" ht="46.9" customHeight="1">
      <c r="A89" s="81"/>
      <c r="B89" s="349"/>
      <c r="C89" s="84"/>
      <c r="D89" s="84"/>
      <c r="E89" s="310"/>
      <c r="F89" s="85" t="s">
        <v>42</v>
      </c>
      <c r="G89" s="149">
        <f>SUM(H89:N89)</f>
        <v>70000</v>
      </c>
      <c r="H89" s="147">
        <v>40000</v>
      </c>
      <c r="I89" s="147">
        <v>0</v>
      </c>
      <c r="J89" s="147">
        <v>30000</v>
      </c>
      <c r="K89" s="147">
        <v>0</v>
      </c>
      <c r="L89" s="147">
        <v>0</v>
      </c>
      <c r="M89" s="147">
        <v>0</v>
      </c>
      <c r="N89" s="147">
        <v>0</v>
      </c>
      <c r="O89" s="88"/>
      <c r="P89" s="80"/>
      <c r="Q89" s="80"/>
      <c r="R89" s="80"/>
      <c r="S89" s="80"/>
      <c r="T89" s="80"/>
      <c r="U89" s="80"/>
      <c r="V89" s="80"/>
      <c r="W89" s="80"/>
      <c r="X89" s="80"/>
      <c r="Y89" s="2"/>
    </row>
    <row r="90" spans="1:25" s="98" customFormat="1" ht="46.9" customHeight="1">
      <c r="A90" s="93"/>
      <c r="B90" s="347" t="s">
        <v>186</v>
      </c>
      <c r="C90" s="308">
        <v>2020</v>
      </c>
      <c r="D90" s="308">
        <v>2026</v>
      </c>
      <c r="E90" s="341" t="s">
        <v>49</v>
      </c>
      <c r="F90" s="97" t="s">
        <v>36</v>
      </c>
      <c r="G90" s="149">
        <f>G92+G91</f>
        <v>2559124</v>
      </c>
      <c r="H90" s="147">
        <f>H91+H92</f>
        <v>2559124</v>
      </c>
      <c r="I90" s="147">
        <f t="shared" ref="I90:N90" si="27">I91+I92</f>
        <v>0</v>
      </c>
      <c r="J90" s="147">
        <f t="shared" si="27"/>
        <v>0</v>
      </c>
      <c r="K90" s="147">
        <f t="shared" si="27"/>
        <v>0</v>
      </c>
      <c r="L90" s="147">
        <f t="shared" si="27"/>
        <v>0</v>
      </c>
      <c r="M90" s="147">
        <f t="shared" si="27"/>
        <v>0</v>
      </c>
      <c r="N90" s="147">
        <f t="shared" si="27"/>
        <v>0</v>
      </c>
      <c r="O90" s="94" t="s">
        <v>138</v>
      </c>
      <c r="P90" s="90" t="s">
        <v>96</v>
      </c>
      <c r="Q90" s="90" t="s">
        <v>55</v>
      </c>
      <c r="R90" s="90">
        <v>100</v>
      </c>
      <c r="S90" s="90"/>
      <c r="T90" s="90"/>
      <c r="U90" s="90"/>
      <c r="V90" s="90"/>
      <c r="W90" s="90"/>
      <c r="X90" s="90"/>
      <c r="Y90" s="2"/>
    </row>
    <row r="91" spans="1:25" s="98" customFormat="1" ht="46.9" customHeight="1">
      <c r="A91" s="93"/>
      <c r="B91" s="348"/>
      <c r="C91" s="309"/>
      <c r="D91" s="309"/>
      <c r="E91" s="341"/>
      <c r="F91" s="97" t="s">
        <v>41</v>
      </c>
      <c r="G91" s="149">
        <f>SUM(H91:N91)</f>
        <v>0</v>
      </c>
      <c r="H91" s="147">
        <v>0</v>
      </c>
      <c r="I91" s="147">
        <v>0</v>
      </c>
      <c r="J91" s="147">
        <v>0</v>
      </c>
      <c r="K91" s="147">
        <v>0</v>
      </c>
      <c r="L91" s="147">
        <v>0</v>
      </c>
      <c r="M91" s="147">
        <v>0</v>
      </c>
      <c r="N91" s="147">
        <v>0</v>
      </c>
      <c r="O91" s="95"/>
      <c r="P91" s="91"/>
      <c r="Q91" s="91"/>
      <c r="R91" s="91"/>
      <c r="S91" s="91"/>
      <c r="T91" s="91"/>
      <c r="U91" s="91"/>
      <c r="V91" s="91"/>
      <c r="W91" s="91"/>
      <c r="X91" s="91"/>
      <c r="Y91" s="2"/>
    </row>
    <row r="92" spans="1:25" s="98" customFormat="1" ht="46.9" customHeight="1">
      <c r="A92" s="93"/>
      <c r="B92" s="349"/>
      <c r="C92" s="310"/>
      <c r="D92" s="310"/>
      <c r="E92" s="341"/>
      <c r="F92" s="97" t="s">
        <v>42</v>
      </c>
      <c r="G92" s="149">
        <f>SUM(H92:N92)</f>
        <v>2559124</v>
      </c>
      <c r="H92" s="147">
        <v>2559124</v>
      </c>
      <c r="I92" s="147">
        <v>0</v>
      </c>
      <c r="J92" s="147">
        <v>0</v>
      </c>
      <c r="K92" s="147">
        <v>0</v>
      </c>
      <c r="L92" s="147">
        <v>0</v>
      </c>
      <c r="M92" s="147">
        <v>0</v>
      </c>
      <c r="N92" s="147">
        <v>0</v>
      </c>
      <c r="O92" s="96"/>
      <c r="P92" s="92"/>
      <c r="Q92" s="92"/>
      <c r="R92" s="92"/>
      <c r="S92" s="92"/>
      <c r="T92" s="92"/>
      <c r="U92" s="92"/>
      <c r="V92" s="92"/>
      <c r="W92" s="92"/>
      <c r="X92" s="92"/>
      <c r="Y92" s="2"/>
    </row>
    <row r="93" spans="1:25" s="98" customFormat="1" ht="46.9" customHeight="1">
      <c r="A93" s="93"/>
      <c r="B93" s="347" t="s">
        <v>191</v>
      </c>
      <c r="C93" s="308">
        <v>2020</v>
      </c>
      <c r="D93" s="308">
        <v>2026</v>
      </c>
      <c r="E93" s="341" t="s">
        <v>49</v>
      </c>
      <c r="F93" s="97" t="s">
        <v>36</v>
      </c>
      <c r="G93" s="149">
        <f>G95+G94</f>
        <v>140000</v>
      </c>
      <c r="H93" s="147">
        <f>H94+H95</f>
        <v>140000</v>
      </c>
      <c r="I93" s="147">
        <f t="shared" ref="I93:N93" si="28">I94+I95</f>
        <v>0</v>
      </c>
      <c r="J93" s="147">
        <f t="shared" si="28"/>
        <v>0</v>
      </c>
      <c r="K93" s="147">
        <f t="shared" si="28"/>
        <v>0</v>
      </c>
      <c r="L93" s="147">
        <f t="shared" si="28"/>
        <v>0</v>
      </c>
      <c r="M93" s="147">
        <f t="shared" si="28"/>
        <v>0</v>
      </c>
      <c r="N93" s="147">
        <f t="shared" si="28"/>
        <v>0</v>
      </c>
      <c r="O93" s="94" t="s">
        <v>138</v>
      </c>
      <c r="P93" s="90" t="s">
        <v>96</v>
      </c>
      <c r="Q93" s="90" t="s">
        <v>55</v>
      </c>
      <c r="R93" s="90">
        <v>100</v>
      </c>
      <c r="S93" s="90"/>
      <c r="T93" s="90"/>
      <c r="U93" s="90"/>
      <c r="V93" s="90"/>
      <c r="W93" s="90"/>
      <c r="X93" s="90"/>
      <c r="Y93" s="2"/>
    </row>
    <row r="94" spans="1:25" s="98" customFormat="1" ht="46.9" customHeight="1">
      <c r="A94" s="93"/>
      <c r="B94" s="348"/>
      <c r="C94" s="309"/>
      <c r="D94" s="309"/>
      <c r="E94" s="341"/>
      <c r="F94" s="97" t="s">
        <v>41</v>
      </c>
      <c r="G94" s="149">
        <f>SUM(H94:N94)</f>
        <v>140000</v>
      </c>
      <c r="H94" s="147">
        <v>140000</v>
      </c>
      <c r="I94" s="147">
        <v>0</v>
      </c>
      <c r="J94" s="147">
        <v>0</v>
      </c>
      <c r="K94" s="147">
        <v>0</v>
      </c>
      <c r="L94" s="147">
        <v>0</v>
      </c>
      <c r="M94" s="147">
        <v>0</v>
      </c>
      <c r="N94" s="147">
        <v>0</v>
      </c>
      <c r="O94" s="95"/>
      <c r="P94" s="91"/>
      <c r="Q94" s="91"/>
      <c r="R94" s="91"/>
      <c r="S94" s="91"/>
      <c r="T94" s="91"/>
      <c r="U94" s="91"/>
      <c r="V94" s="91"/>
      <c r="W94" s="91"/>
      <c r="X94" s="91"/>
      <c r="Y94" s="2"/>
    </row>
    <row r="95" spans="1:25" s="98" customFormat="1" ht="46.9" customHeight="1">
      <c r="A95" s="93"/>
      <c r="B95" s="349"/>
      <c r="C95" s="310"/>
      <c r="D95" s="310"/>
      <c r="E95" s="341"/>
      <c r="F95" s="97" t="s">
        <v>42</v>
      </c>
      <c r="G95" s="149">
        <f>SUM(H95:N95)</f>
        <v>0</v>
      </c>
      <c r="H95" s="147">
        <v>0</v>
      </c>
      <c r="I95" s="147">
        <v>0</v>
      </c>
      <c r="J95" s="147">
        <v>0</v>
      </c>
      <c r="K95" s="147">
        <v>0</v>
      </c>
      <c r="L95" s="147">
        <v>0</v>
      </c>
      <c r="M95" s="147">
        <v>0</v>
      </c>
      <c r="N95" s="147">
        <v>0</v>
      </c>
      <c r="O95" s="96"/>
      <c r="P95" s="92"/>
      <c r="Q95" s="92"/>
      <c r="R95" s="92"/>
      <c r="S95" s="92"/>
      <c r="T95" s="92"/>
      <c r="U95" s="92"/>
      <c r="V95" s="92"/>
      <c r="W95" s="92"/>
      <c r="X95" s="92"/>
      <c r="Y95" s="2"/>
    </row>
    <row r="96" spans="1:25" s="109" customFormat="1" ht="46.9" customHeight="1">
      <c r="A96" s="103"/>
      <c r="B96" s="347" t="s">
        <v>192</v>
      </c>
      <c r="C96" s="308">
        <v>2020</v>
      </c>
      <c r="D96" s="308">
        <v>2026</v>
      </c>
      <c r="E96" s="341" t="s">
        <v>49</v>
      </c>
      <c r="F96" s="108" t="s">
        <v>36</v>
      </c>
      <c r="G96" s="149">
        <f>G98+G97</f>
        <v>590195</v>
      </c>
      <c r="H96" s="147">
        <f>H97+H98</f>
        <v>590195</v>
      </c>
      <c r="I96" s="147">
        <f t="shared" ref="I96:N96" si="29">I97+I98</f>
        <v>0</v>
      </c>
      <c r="J96" s="147">
        <f t="shared" si="29"/>
        <v>0</v>
      </c>
      <c r="K96" s="147">
        <f t="shared" si="29"/>
        <v>0</v>
      </c>
      <c r="L96" s="147">
        <f t="shared" si="29"/>
        <v>0</v>
      </c>
      <c r="M96" s="147">
        <f t="shared" si="29"/>
        <v>0</v>
      </c>
      <c r="N96" s="147">
        <f t="shared" si="29"/>
        <v>0</v>
      </c>
      <c r="O96" s="104" t="s">
        <v>138</v>
      </c>
      <c r="P96" s="100" t="s">
        <v>96</v>
      </c>
      <c r="Q96" s="100" t="s">
        <v>55</v>
      </c>
      <c r="R96" s="100">
        <v>100</v>
      </c>
      <c r="S96" s="100"/>
      <c r="T96" s="100"/>
      <c r="U96" s="100"/>
      <c r="V96" s="100"/>
      <c r="W96" s="100"/>
      <c r="X96" s="100"/>
      <c r="Y96" s="2"/>
    </row>
    <row r="97" spans="1:25" s="109" customFormat="1" ht="46.9" customHeight="1">
      <c r="A97" s="103"/>
      <c r="B97" s="348"/>
      <c r="C97" s="309"/>
      <c r="D97" s="309"/>
      <c r="E97" s="341"/>
      <c r="F97" s="108" t="s">
        <v>41</v>
      </c>
      <c r="G97" s="149">
        <f>SUM(H97:N97)</f>
        <v>0</v>
      </c>
      <c r="H97" s="147">
        <v>0</v>
      </c>
      <c r="I97" s="147">
        <v>0</v>
      </c>
      <c r="J97" s="147">
        <v>0</v>
      </c>
      <c r="K97" s="147">
        <v>0</v>
      </c>
      <c r="L97" s="147">
        <v>0</v>
      </c>
      <c r="M97" s="147">
        <v>0</v>
      </c>
      <c r="N97" s="147">
        <v>0</v>
      </c>
      <c r="O97" s="105"/>
      <c r="P97" s="101"/>
      <c r="Q97" s="101"/>
      <c r="R97" s="101"/>
      <c r="S97" s="101"/>
      <c r="T97" s="101"/>
      <c r="U97" s="101"/>
      <c r="V97" s="101"/>
      <c r="W97" s="101"/>
      <c r="X97" s="101"/>
      <c r="Y97" s="2"/>
    </row>
    <row r="98" spans="1:25" s="109" customFormat="1" ht="46.9" customHeight="1">
      <c r="A98" s="103"/>
      <c r="B98" s="349"/>
      <c r="C98" s="310"/>
      <c r="D98" s="310"/>
      <c r="E98" s="341"/>
      <c r="F98" s="108" t="s">
        <v>42</v>
      </c>
      <c r="G98" s="149">
        <f>SUM(H98:N98)</f>
        <v>590195</v>
      </c>
      <c r="H98" s="147">
        <v>590195</v>
      </c>
      <c r="I98" s="147">
        <v>0</v>
      </c>
      <c r="J98" s="147">
        <v>0</v>
      </c>
      <c r="K98" s="147">
        <v>0</v>
      </c>
      <c r="L98" s="147">
        <v>0</v>
      </c>
      <c r="M98" s="147">
        <v>0</v>
      </c>
      <c r="N98" s="147">
        <v>0</v>
      </c>
      <c r="O98" s="106"/>
      <c r="P98" s="102"/>
      <c r="Q98" s="102"/>
      <c r="R98" s="102"/>
      <c r="S98" s="102"/>
      <c r="T98" s="102"/>
      <c r="U98" s="102"/>
      <c r="V98" s="102"/>
      <c r="W98" s="102"/>
      <c r="X98" s="102"/>
      <c r="Y98" s="2"/>
    </row>
    <row r="99" spans="1:25" s="122" customFormat="1" ht="46.9" customHeight="1">
      <c r="A99" s="121"/>
      <c r="B99" s="347" t="s">
        <v>193</v>
      </c>
      <c r="C99" s="308">
        <v>2020</v>
      </c>
      <c r="D99" s="308">
        <v>2026</v>
      </c>
      <c r="E99" s="341" t="s">
        <v>49</v>
      </c>
      <c r="F99" s="119" t="s">
        <v>36</v>
      </c>
      <c r="G99" s="149">
        <f>G101+G100</f>
        <v>2877416.6399999997</v>
      </c>
      <c r="H99" s="147">
        <f>H100+H101</f>
        <v>359852.32</v>
      </c>
      <c r="I99" s="147">
        <f t="shared" ref="I99:N99" si="30">I100+I101</f>
        <v>333320.98</v>
      </c>
      <c r="J99" s="147">
        <f t="shared" si="30"/>
        <v>1500000</v>
      </c>
      <c r="K99" s="147">
        <f t="shared" si="30"/>
        <v>684243.34</v>
      </c>
      <c r="L99" s="147">
        <f t="shared" si="30"/>
        <v>0</v>
      </c>
      <c r="M99" s="147">
        <f t="shared" si="30"/>
        <v>0</v>
      </c>
      <c r="N99" s="147">
        <f t="shared" si="30"/>
        <v>0</v>
      </c>
      <c r="O99" s="116" t="s">
        <v>138</v>
      </c>
      <c r="P99" s="113" t="s">
        <v>96</v>
      </c>
      <c r="Q99" s="113" t="s">
        <v>55</v>
      </c>
      <c r="R99" s="113">
        <v>100</v>
      </c>
      <c r="S99" s="113">
        <v>100</v>
      </c>
      <c r="T99" s="113">
        <v>100</v>
      </c>
      <c r="U99" s="113">
        <v>100</v>
      </c>
      <c r="V99" s="113"/>
      <c r="W99" s="113"/>
      <c r="X99" s="113"/>
      <c r="Y99" s="2"/>
    </row>
    <row r="100" spans="1:25" s="122" customFormat="1" ht="46.9" customHeight="1">
      <c r="A100" s="121"/>
      <c r="B100" s="348"/>
      <c r="C100" s="309"/>
      <c r="D100" s="309"/>
      <c r="E100" s="341"/>
      <c r="F100" s="119" t="s">
        <v>41</v>
      </c>
      <c r="G100" s="149">
        <f>SUM(H100:N100)</f>
        <v>0</v>
      </c>
      <c r="H100" s="147">
        <v>0</v>
      </c>
      <c r="I100" s="147">
        <v>0</v>
      </c>
      <c r="J100" s="147">
        <v>0</v>
      </c>
      <c r="K100" s="147">
        <v>0</v>
      </c>
      <c r="L100" s="147">
        <v>0</v>
      </c>
      <c r="M100" s="147">
        <v>0</v>
      </c>
      <c r="N100" s="147">
        <v>0</v>
      </c>
      <c r="O100" s="117"/>
      <c r="P100" s="114"/>
      <c r="Q100" s="114"/>
      <c r="R100" s="114"/>
      <c r="S100" s="114"/>
      <c r="T100" s="114"/>
      <c r="U100" s="114"/>
      <c r="V100" s="114"/>
      <c r="W100" s="114"/>
      <c r="X100" s="114"/>
      <c r="Y100" s="2"/>
    </row>
    <row r="101" spans="1:25" s="122" customFormat="1" ht="46.9" customHeight="1">
      <c r="A101" s="121"/>
      <c r="B101" s="349"/>
      <c r="C101" s="310"/>
      <c r="D101" s="310"/>
      <c r="E101" s="341"/>
      <c r="F101" s="119" t="s">
        <v>42</v>
      </c>
      <c r="G101" s="149">
        <f>SUM(H101:N101)</f>
        <v>2877416.6399999997</v>
      </c>
      <c r="H101" s="147">
        <v>359852.32</v>
      </c>
      <c r="I101" s="147">
        <v>333320.98</v>
      </c>
      <c r="J101" s="147">
        <v>1500000</v>
      </c>
      <c r="K101" s="147">
        <v>684243.34</v>
      </c>
      <c r="L101" s="147">
        <v>0</v>
      </c>
      <c r="M101" s="147">
        <v>0</v>
      </c>
      <c r="N101" s="147">
        <v>0</v>
      </c>
      <c r="O101" s="118"/>
      <c r="P101" s="115"/>
      <c r="Q101" s="115"/>
      <c r="R101" s="115"/>
      <c r="S101" s="115"/>
      <c r="T101" s="115"/>
      <c r="U101" s="115"/>
      <c r="V101" s="115"/>
      <c r="W101" s="115"/>
      <c r="X101" s="115"/>
      <c r="Y101" s="2"/>
    </row>
    <row r="102" spans="1:25" s="122" customFormat="1" ht="46.9" customHeight="1">
      <c r="A102" s="121"/>
      <c r="B102" s="347" t="s">
        <v>196</v>
      </c>
      <c r="C102" s="308">
        <v>2021</v>
      </c>
      <c r="D102" s="308">
        <v>2026</v>
      </c>
      <c r="E102" s="341" t="s">
        <v>49</v>
      </c>
      <c r="F102" s="85" t="s">
        <v>36</v>
      </c>
      <c r="G102" s="149">
        <f>G104+G103</f>
        <v>30000</v>
      </c>
      <c r="H102" s="147">
        <f t="shared" ref="H102:N102" si="31">H103+H104</f>
        <v>0</v>
      </c>
      <c r="I102" s="147">
        <f t="shared" si="31"/>
        <v>30000</v>
      </c>
      <c r="J102" s="147">
        <f t="shared" si="31"/>
        <v>0</v>
      </c>
      <c r="K102" s="147">
        <f t="shared" si="31"/>
        <v>0</v>
      </c>
      <c r="L102" s="147">
        <f t="shared" si="31"/>
        <v>0</v>
      </c>
      <c r="M102" s="147">
        <f t="shared" si="31"/>
        <v>0</v>
      </c>
      <c r="N102" s="147">
        <f t="shared" si="31"/>
        <v>0</v>
      </c>
      <c r="O102" s="292" t="s">
        <v>138</v>
      </c>
      <c r="P102" s="77" t="s">
        <v>96</v>
      </c>
      <c r="Q102" s="77" t="s">
        <v>55</v>
      </c>
      <c r="R102" s="77"/>
      <c r="S102" s="77">
        <v>100</v>
      </c>
      <c r="T102" s="77"/>
      <c r="U102" s="77"/>
      <c r="V102" s="77"/>
      <c r="W102" s="77"/>
      <c r="X102" s="77"/>
      <c r="Y102" s="2"/>
    </row>
    <row r="103" spans="1:25" s="122" customFormat="1" ht="46.9" customHeight="1">
      <c r="A103" s="121"/>
      <c r="B103" s="348"/>
      <c r="C103" s="309"/>
      <c r="D103" s="309"/>
      <c r="E103" s="341"/>
      <c r="F103" s="85" t="s">
        <v>41</v>
      </c>
      <c r="G103" s="149">
        <f>SUM(H103:N103)</f>
        <v>0</v>
      </c>
      <c r="H103" s="147">
        <v>0</v>
      </c>
      <c r="I103" s="147">
        <v>0</v>
      </c>
      <c r="J103" s="147">
        <v>0</v>
      </c>
      <c r="K103" s="147">
        <v>0</v>
      </c>
      <c r="L103" s="147">
        <v>0</v>
      </c>
      <c r="M103" s="147">
        <v>0</v>
      </c>
      <c r="N103" s="147">
        <v>0</v>
      </c>
      <c r="O103" s="293"/>
      <c r="P103" s="79"/>
      <c r="Q103" s="79"/>
      <c r="R103" s="79"/>
      <c r="S103" s="79"/>
      <c r="T103" s="79"/>
      <c r="U103" s="79"/>
      <c r="V103" s="79"/>
      <c r="W103" s="79"/>
      <c r="X103" s="79"/>
      <c r="Y103" s="2"/>
    </row>
    <row r="104" spans="1:25" s="122" customFormat="1" ht="46.9" customHeight="1">
      <c r="A104" s="121"/>
      <c r="B104" s="349"/>
      <c r="C104" s="310"/>
      <c r="D104" s="310"/>
      <c r="E104" s="341"/>
      <c r="F104" s="85" t="s">
        <v>42</v>
      </c>
      <c r="G104" s="149">
        <f>SUM(H104:N104)</f>
        <v>30000</v>
      </c>
      <c r="H104" s="147">
        <v>0</v>
      </c>
      <c r="I104" s="147">
        <v>30000</v>
      </c>
      <c r="J104" s="147">
        <v>0</v>
      </c>
      <c r="K104" s="147">
        <v>0</v>
      </c>
      <c r="L104" s="147">
        <v>0</v>
      </c>
      <c r="M104" s="147">
        <v>0</v>
      </c>
      <c r="N104" s="147">
        <v>0</v>
      </c>
      <c r="O104" s="294"/>
      <c r="P104" s="80"/>
      <c r="Q104" s="80"/>
      <c r="R104" s="80"/>
      <c r="S104" s="80"/>
      <c r="T104" s="80"/>
      <c r="U104" s="80"/>
      <c r="V104" s="80"/>
      <c r="W104" s="80"/>
      <c r="X104" s="80"/>
      <c r="Y104" s="2"/>
    </row>
    <row r="105" spans="1:25" s="122" customFormat="1" ht="46.9" customHeight="1">
      <c r="A105" s="121"/>
      <c r="B105" s="347" t="s">
        <v>199</v>
      </c>
      <c r="C105" s="308">
        <v>2021</v>
      </c>
      <c r="D105" s="308">
        <v>2026</v>
      </c>
      <c r="E105" s="341" t="s">
        <v>49</v>
      </c>
      <c r="F105" s="119" t="s">
        <v>36</v>
      </c>
      <c r="G105" s="149">
        <f>G107+G106</f>
        <v>185484</v>
      </c>
      <c r="H105" s="147">
        <f>H106+H107</f>
        <v>0</v>
      </c>
      <c r="I105" s="147">
        <f t="shared" ref="I105:N105" si="32">I106+I107</f>
        <v>114000</v>
      </c>
      <c r="J105" s="147">
        <f t="shared" si="32"/>
        <v>71484</v>
      </c>
      <c r="K105" s="147">
        <f t="shared" si="32"/>
        <v>0</v>
      </c>
      <c r="L105" s="147">
        <f t="shared" si="32"/>
        <v>0</v>
      </c>
      <c r="M105" s="147">
        <f t="shared" si="32"/>
        <v>0</v>
      </c>
      <c r="N105" s="147">
        <f t="shared" si="32"/>
        <v>0</v>
      </c>
      <c r="O105" s="120" t="s">
        <v>138</v>
      </c>
      <c r="P105" s="113" t="s">
        <v>96</v>
      </c>
      <c r="Q105" s="113" t="s">
        <v>55</v>
      </c>
      <c r="R105" s="113"/>
      <c r="S105" s="113">
        <v>100</v>
      </c>
      <c r="T105" s="113">
        <v>100</v>
      </c>
      <c r="U105" s="113">
        <v>100</v>
      </c>
      <c r="V105" s="113">
        <v>100</v>
      </c>
      <c r="W105" s="113"/>
      <c r="X105" s="113"/>
      <c r="Y105" s="2"/>
    </row>
    <row r="106" spans="1:25" s="122" customFormat="1" ht="46.9" customHeight="1">
      <c r="A106" s="121"/>
      <c r="B106" s="348"/>
      <c r="C106" s="309"/>
      <c r="D106" s="309"/>
      <c r="E106" s="341"/>
      <c r="F106" s="119" t="s">
        <v>41</v>
      </c>
      <c r="G106" s="149">
        <f>SUM(H106:N106)</f>
        <v>185484</v>
      </c>
      <c r="H106" s="147">
        <v>0</v>
      </c>
      <c r="I106" s="147">
        <v>114000</v>
      </c>
      <c r="J106" s="147">
        <v>71484</v>
      </c>
      <c r="K106" s="147">
        <v>0</v>
      </c>
      <c r="L106" s="147">
        <v>0</v>
      </c>
      <c r="M106" s="147">
        <v>0</v>
      </c>
      <c r="N106" s="147">
        <v>0</v>
      </c>
      <c r="O106" s="117"/>
      <c r="P106" s="114"/>
      <c r="Q106" s="114"/>
      <c r="R106" s="114"/>
      <c r="S106" s="114"/>
      <c r="T106" s="114"/>
      <c r="U106" s="114"/>
      <c r="V106" s="114"/>
      <c r="W106" s="114"/>
      <c r="X106" s="114"/>
      <c r="Y106" s="2"/>
    </row>
    <row r="107" spans="1:25" s="122" customFormat="1" ht="46.9" customHeight="1">
      <c r="A107" s="121"/>
      <c r="B107" s="349"/>
      <c r="C107" s="310"/>
      <c r="D107" s="310"/>
      <c r="E107" s="341"/>
      <c r="F107" s="119" t="s">
        <v>42</v>
      </c>
      <c r="G107" s="149">
        <f>SUM(H107:N107)</f>
        <v>0</v>
      </c>
      <c r="H107" s="147">
        <v>0</v>
      </c>
      <c r="I107" s="147">
        <v>0</v>
      </c>
      <c r="J107" s="147">
        <v>0</v>
      </c>
      <c r="K107" s="147">
        <v>0</v>
      </c>
      <c r="L107" s="147">
        <v>0</v>
      </c>
      <c r="M107" s="147">
        <v>0</v>
      </c>
      <c r="N107" s="147">
        <v>0</v>
      </c>
      <c r="O107" s="118"/>
      <c r="P107" s="115"/>
      <c r="Q107" s="115"/>
      <c r="R107" s="115"/>
      <c r="S107" s="115"/>
      <c r="T107" s="115"/>
      <c r="U107" s="115"/>
      <c r="V107" s="115"/>
      <c r="W107" s="115"/>
      <c r="X107" s="115"/>
      <c r="Y107" s="2"/>
    </row>
    <row r="108" spans="1:25" s="143" customFormat="1" ht="46.9" customHeight="1">
      <c r="A108" s="138"/>
      <c r="B108" s="347" t="s">
        <v>200</v>
      </c>
      <c r="C108" s="308">
        <v>2020</v>
      </c>
      <c r="D108" s="308">
        <v>2026</v>
      </c>
      <c r="E108" s="341" t="s">
        <v>49</v>
      </c>
      <c r="F108" s="139" t="s">
        <v>36</v>
      </c>
      <c r="G108" s="149">
        <f>G110+G109</f>
        <v>313884.2</v>
      </c>
      <c r="H108" s="147">
        <f>H109+H110</f>
        <v>0</v>
      </c>
      <c r="I108" s="147">
        <f t="shared" ref="I108:N108" si="33">I109+I110</f>
        <v>313884.2</v>
      </c>
      <c r="J108" s="147">
        <f t="shared" si="33"/>
        <v>0</v>
      </c>
      <c r="K108" s="147">
        <f t="shared" si="33"/>
        <v>0</v>
      </c>
      <c r="L108" s="147">
        <f t="shared" si="33"/>
        <v>0</v>
      </c>
      <c r="M108" s="147">
        <f t="shared" si="33"/>
        <v>0</v>
      </c>
      <c r="N108" s="147">
        <f t="shared" si="33"/>
        <v>0</v>
      </c>
      <c r="O108" s="140" t="s">
        <v>138</v>
      </c>
      <c r="P108" s="135" t="s">
        <v>96</v>
      </c>
      <c r="Q108" s="135" t="s">
        <v>55</v>
      </c>
      <c r="R108" s="135"/>
      <c r="S108" s="135">
        <v>100</v>
      </c>
      <c r="T108" s="135"/>
      <c r="U108" s="135"/>
      <c r="V108" s="135"/>
      <c r="W108" s="135"/>
      <c r="X108" s="135"/>
      <c r="Y108" s="2"/>
    </row>
    <row r="109" spans="1:25" s="143" customFormat="1" ht="46.9" customHeight="1">
      <c r="A109" s="138"/>
      <c r="B109" s="348"/>
      <c r="C109" s="309"/>
      <c r="D109" s="309"/>
      <c r="E109" s="341"/>
      <c r="F109" s="139" t="s">
        <v>41</v>
      </c>
      <c r="G109" s="149">
        <f>SUM(H109:N109)</f>
        <v>0</v>
      </c>
      <c r="H109" s="147">
        <v>0</v>
      </c>
      <c r="I109" s="147">
        <v>0</v>
      </c>
      <c r="J109" s="147">
        <v>0</v>
      </c>
      <c r="K109" s="147">
        <v>0</v>
      </c>
      <c r="L109" s="147">
        <v>0</v>
      </c>
      <c r="M109" s="147">
        <v>0</v>
      </c>
      <c r="N109" s="147">
        <v>0</v>
      </c>
      <c r="O109" s="141"/>
      <c r="P109" s="136"/>
      <c r="Q109" s="136"/>
      <c r="R109" s="136"/>
      <c r="S109" s="136"/>
      <c r="T109" s="136"/>
      <c r="U109" s="136"/>
      <c r="V109" s="136"/>
      <c r="W109" s="136"/>
      <c r="X109" s="136"/>
      <c r="Y109" s="2"/>
    </row>
    <row r="110" spans="1:25" s="143" customFormat="1" ht="46.9" customHeight="1">
      <c r="A110" s="138"/>
      <c r="B110" s="349"/>
      <c r="C110" s="310"/>
      <c r="D110" s="310"/>
      <c r="E110" s="341"/>
      <c r="F110" s="139" t="s">
        <v>42</v>
      </c>
      <c r="G110" s="149">
        <f>SUM(H110:N110)</f>
        <v>313884.2</v>
      </c>
      <c r="H110" s="147">
        <v>0</v>
      </c>
      <c r="I110" s="147">
        <v>313884.2</v>
      </c>
      <c r="J110" s="147">
        <v>0</v>
      </c>
      <c r="K110" s="147">
        <v>0</v>
      </c>
      <c r="L110" s="147">
        <v>0</v>
      </c>
      <c r="M110" s="147">
        <v>0</v>
      </c>
      <c r="N110" s="147">
        <v>0</v>
      </c>
      <c r="O110" s="142"/>
      <c r="P110" s="137"/>
      <c r="Q110" s="137"/>
      <c r="R110" s="137"/>
      <c r="S110" s="137"/>
      <c r="T110" s="137"/>
      <c r="U110" s="137"/>
      <c r="V110" s="137"/>
      <c r="W110" s="137"/>
      <c r="X110" s="137"/>
      <c r="Y110" s="2"/>
    </row>
    <row r="111" spans="1:25" s="190" customFormat="1" ht="46.9" customHeight="1">
      <c r="A111" s="182"/>
      <c r="B111" s="347" t="s">
        <v>208</v>
      </c>
      <c r="C111" s="308">
        <v>2020</v>
      </c>
      <c r="D111" s="308">
        <v>2026</v>
      </c>
      <c r="E111" s="341" t="s">
        <v>49</v>
      </c>
      <c r="F111" s="186" t="s">
        <v>36</v>
      </c>
      <c r="G111" s="149">
        <f>G113+G112</f>
        <v>829627.25</v>
      </c>
      <c r="H111" s="147">
        <f>H112+H113</f>
        <v>0</v>
      </c>
      <c r="I111" s="147">
        <f t="shared" ref="I111:N111" si="34">I112+I113</f>
        <v>332492.84999999998</v>
      </c>
      <c r="J111" s="147">
        <f t="shared" si="34"/>
        <v>40046.9</v>
      </c>
      <c r="K111" s="147">
        <f t="shared" si="34"/>
        <v>44812.5</v>
      </c>
      <c r="L111" s="147">
        <f t="shared" si="34"/>
        <v>107550</v>
      </c>
      <c r="M111" s="147">
        <f t="shared" si="34"/>
        <v>134437.5</v>
      </c>
      <c r="N111" s="147">
        <f t="shared" si="34"/>
        <v>170287.5</v>
      </c>
      <c r="O111" s="187" t="s">
        <v>138</v>
      </c>
      <c r="P111" s="183" t="s">
        <v>96</v>
      </c>
      <c r="Q111" s="183" t="s">
        <v>55</v>
      </c>
      <c r="R111" s="183"/>
      <c r="S111" s="183">
        <v>100</v>
      </c>
      <c r="T111" s="183">
        <v>100</v>
      </c>
      <c r="U111" s="183">
        <v>100</v>
      </c>
      <c r="V111" s="183">
        <v>100</v>
      </c>
      <c r="W111" s="183">
        <v>100</v>
      </c>
      <c r="X111" s="183">
        <v>100</v>
      </c>
      <c r="Y111" s="2"/>
    </row>
    <row r="112" spans="1:25" s="190" customFormat="1" ht="46.9" customHeight="1">
      <c r="A112" s="182"/>
      <c r="B112" s="348"/>
      <c r="C112" s="309"/>
      <c r="D112" s="309"/>
      <c r="E112" s="341"/>
      <c r="F112" s="186" t="s">
        <v>41</v>
      </c>
      <c r="G112" s="149">
        <f>SUM(H112:N112)</f>
        <v>0</v>
      </c>
      <c r="H112" s="147">
        <v>0</v>
      </c>
      <c r="I112" s="147">
        <v>0</v>
      </c>
      <c r="J112" s="147">
        <v>0</v>
      </c>
      <c r="K112" s="147">
        <v>0</v>
      </c>
      <c r="L112" s="147">
        <v>0</v>
      </c>
      <c r="M112" s="147">
        <v>0</v>
      </c>
      <c r="N112" s="147">
        <v>0</v>
      </c>
      <c r="O112" s="188"/>
      <c r="P112" s="184"/>
      <c r="Q112" s="184"/>
      <c r="R112" s="184"/>
      <c r="S112" s="184"/>
      <c r="T112" s="184"/>
      <c r="U112" s="184"/>
      <c r="V112" s="184"/>
      <c r="W112" s="184"/>
      <c r="X112" s="184"/>
      <c r="Y112" s="2"/>
    </row>
    <row r="113" spans="1:25" s="190" customFormat="1" ht="46.9" customHeight="1">
      <c r="A113" s="182"/>
      <c r="B113" s="349"/>
      <c r="C113" s="310"/>
      <c r="D113" s="310"/>
      <c r="E113" s="341"/>
      <c r="F113" s="186" t="s">
        <v>42</v>
      </c>
      <c r="G113" s="149">
        <f>SUM(H113:N113)</f>
        <v>829627.25</v>
      </c>
      <c r="H113" s="147">
        <v>0</v>
      </c>
      <c r="I113" s="147">
        <v>332492.84999999998</v>
      </c>
      <c r="J113" s="147">
        <v>40046.9</v>
      </c>
      <c r="K113" s="147">
        <v>44812.5</v>
      </c>
      <c r="L113" s="147">
        <v>107550</v>
      </c>
      <c r="M113" s="147">
        <v>134437.5</v>
      </c>
      <c r="N113" s="147">
        <v>170287.5</v>
      </c>
      <c r="O113" s="189"/>
      <c r="P113" s="185"/>
      <c r="Q113" s="185"/>
      <c r="R113" s="185"/>
      <c r="S113" s="185"/>
      <c r="T113" s="185"/>
      <c r="U113" s="185"/>
      <c r="V113" s="185"/>
      <c r="W113" s="185"/>
      <c r="X113" s="185"/>
      <c r="Y113" s="2"/>
    </row>
    <row r="114" spans="1:25" s="206" customFormat="1" ht="46.9" customHeight="1">
      <c r="A114" s="196"/>
      <c r="B114" s="347" t="s">
        <v>215</v>
      </c>
      <c r="C114" s="308">
        <v>2022</v>
      </c>
      <c r="D114" s="308">
        <v>2026</v>
      </c>
      <c r="E114" s="341" t="s">
        <v>49</v>
      </c>
      <c r="F114" s="198" t="s">
        <v>36</v>
      </c>
      <c r="G114" s="149">
        <f>G116+G115</f>
        <v>660000</v>
      </c>
      <c r="H114" s="147">
        <f>H115+H116</f>
        <v>0</v>
      </c>
      <c r="I114" s="147">
        <f t="shared" ref="I114:N114" si="35">I115+I116</f>
        <v>0</v>
      </c>
      <c r="J114" s="147">
        <f t="shared" si="35"/>
        <v>660000</v>
      </c>
      <c r="K114" s="147">
        <f t="shared" si="35"/>
        <v>0</v>
      </c>
      <c r="L114" s="147">
        <f t="shared" si="35"/>
        <v>0</v>
      </c>
      <c r="M114" s="147">
        <f t="shared" si="35"/>
        <v>0</v>
      </c>
      <c r="N114" s="147">
        <f t="shared" si="35"/>
        <v>0</v>
      </c>
      <c r="O114" s="202" t="s">
        <v>138</v>
      </c>
      <c r="P114" s="199" t="s">
        <v>96</v>
      </c>
      <c r="Q114" s="199" t="s">
        <v>55</v>
      </c>
      <c r="R114" s="199"/>
      <c r="S114" s="199"/>
      <c r="T114" s="199">
        <v>100</v>
      </c>
      <c r="U114" s="199"/>
      <c r="V114" s="199"/>
      <c r="W114" s="199"/>
      <c r="X114" s="199"/>
      <c r="Y114" s="2"/>
    </row>
    <row r="115" spans="1:25" s="206" customFormat="1" ht="46.9" customHeight="1">
      <c r="A115" s="196"/>
      <c r="B115" s="348"/>
      <c r="C115" s="309"/>
      <c r="D115" s="309"/>
      <c r="E115" s="341"/>
      <c r="F115" s="198" t="s">
        <v>41</v>
      </c>
      <c r="G115" s="149">
        <f>SUM(H115:N115)</f>
        <v>72600</v>
      </c>
      <c r="H115" s="147">
        <v>0</v>
      </c>
      <c r="I115" s="147">
        <v>0</v>
      </c>
      <c r="J115" s="147">
        <v>72600</v>
      </c>
      <c r="K115" s="147">
        <v>0</v>
      </c>
      <c r="L115" s="147">
        <v>0</v>
      </c>
      <c r="M115" s="147">
        <v>0</v>
      </c>
      <c r="N115" s="147">
        <v>0</v>
      </c>
      <c r="O115" s="203"/>
      <c r="P115" s="200"/>
      <c r="Q115" s="200"/>
      <c r="R115" s="200"/>
      <c r="S115" s="200"/>
      <c r="T115" s="200"/>
      <c r="U115" s="200"/>
      <c r="V115" s="200"/>
      <c r="W115" s="200"/>
      <c r="X115" s="200"/>
      <c r="Y115" s="2"/>
    </row>
    <row r="116" spans="1:25" s="206" customFormat="1" ht="46.9" customHeight="1">
      <c r="A116" s="196"/>
      <c r="B116" s="349"/>
      <c r="C116" s="310"/>
      <c r="D116" s="310"/>
      <c r="E116" s="341"/>
      <c r="F116" s="198" t="s">
        <v>42</v>
      </c>
      <c r="G116" s="149">
        <f>SUM(H116:N116)</f>
        <v>587400</v>
      </c>
      <c r="H116" s="147">
        <v>0</v>
      </c>
      <c r="I116" s="147">
        <v>0</v>
      </c>
      <c r="J116" s="147">
        <v>587400</v>
      </c>
      <c r="K116" s="147">
        <v>0</v>
      </c>
      <c r="L116" s="147">
        <v>0</v>
      </c>
      <c r="M116" s="147">
        <v>0</v>
      </c>
      <c r="N116" s="147">
        <v>0</v>
      </c>
      <c r="O116" s="204"/>
      <c r="P116" s="201"/>
      <c r="Q116" s="201"/>
      <c r="R116" s="201"/>
      <c r="S116" s="201"/>
      <c r="T116" s="201"/>
      <c r="U116" s="201"/>
      <c r="V116" s="201"/>
      <c r="W116" s="201"/>
      <c r="X116" s="201"/>
      <c r="Y116" s="2"/>
    </row>
    <row r="117" spans="1:25" s="231" customFormat="1" ht="46.9" customHeight="1">
      <c r="A117" s="230"/>
      <c r="B117" s="347" t="s">
        <v>229</v>
      </c>
      <c r="C117" s="308">
        <v>2022</v>
      </c>
      <c r="D117" s="308">
        <v>2026</v>
      </c>
      <c r="E117" s="341" t="s">
        <v>49</v>
      </c>
      <c r="F117" s="229" t="s">
        <v>36</v>
      </c>
      <c r="G117" s="149">
        <f>G119+G118</f>
        <v>1728000</v>
      </c>
      <c r="H117" s="147">
        <f>H118+H119</f>
        <v>0</v>
      </c>
      <c r="I117" s="147">
        <f t="shared" ref="I117:N117" si="36">I118+I119</f>
        <v>0</v>
      </c>
      <c r="J117" s="147">
        <f t="shared" si="36"/>
        <v>864000</v>
      </c>
      <c r="K117" s="147">
        <f t="shared" si="36"/>
        <v>864000</v>
      </c>
      <c r="L117" s="147">
        <f t="shared" si="36"/>
        <v>0</v>
      </c>
      <c r="M117" s="147">
        <f t="shared" si="36"/>
        <v>0</v>
      </c>
      <c r="N117" s="147">
        <f t="shared" si="36"/>
        <v>0</v>
      </c>
      <c r="O117" s="226" t="s">
        <v>138</v>
      </c>
      <c r="P117" s="223" t="s">
        <v>96</v>
      </c>
      <c r="Q117" s="223" t="s">
        <v>55</v>
      </c>
      <c r="R117" s="223"/>
      <c r="S117" s="223"/>
      <c r="T117" s="223">
        <v>100</v>
      </c>
      <c r="U117" s="223">
        <v>100</v>
      </c>
      <c r="V117" s="223"/>
      <c r="W117" s="223"/>
      <c r="X117" s="223"/>
      <c r="Y117" s="2"/>
    </row>
    <row r="118" spans="1:25" s="231" customFormat="1" ht="46.9" customHeight="1">
      <c r="A118" s="230"/>
      <c r="B118" s="348"/>
      <c r="C118" s="309"/>
      <c r="D118" s="309"/>
      <c r="E118" s="341"/>
      <c r="F118" s="229" t="s">
        <v>41</v>
      </c>
      <c r="G118" s="149">
        <f>SUM(H118:N118)</f>
        <v>0</v>
      </c>
      <c r="H118" s="147">
        <v>0</v>
      </c>
      <c r="I118" s="147">
        <v>0</v>
      </c>
      <c r="J118" s="147">
        <v>0</v>
      </c>
      <c r="K118" s="147">
        <v>0</v>
      </c>
      <c r="L118" s="147">
        <v>0</v>
      </c>
      <c r="M118" s="147">
        <v>0</v>
      </c>
      <c r="N118" s="147">
        <v>0</v>
      </c>
      <c r="O118" s="227"/>
      <c r="P118" s="224"/>
      <c r="Q118" s="224"/>
      <c r="R118" s="224"/>
      <c r="S118" s="224"/>
      <c r="T118" s="224"/>
      <c r="U118" s="224"/>
      <c r="V118" s="224"/>
      <c r="W118" s="224"/>
      <c r="X118" s="224"/>
      <c r="Y118" s="2"/>
    </row>
    <row r="119" spans="1:25" s="231" customFormat="1" ht="111" customHeight="1">
      <c r="A119" s="230"/>
      <c r="B119" s="349"/>
      <c r="C119" s="310"/>
      <c r="D119" s="310"/>
      <c r="E119" s="341"/>
      <c r="F119" s="229" t="s">
        <v>42</v>
      </c>
      <c r="G119" s="149">
        <f>SUM(H119:N119)</f>
        <v>1728000</v>
      </c>
      <c r="H119" s="147">
        <v>0</v>
      </c>
      <c r="I119" s="147">
        <v>0</v>
      </c>
      <c r="J119" s="147">
        <v>864000</v>
      </c>
      <c r="K119" s="147">
        <v>864000</v>
      </c>
      <c r="L119" s="147">
        <v>0</v>
      </c>
      <c r="M119" s="147">
        <v>0</v>
      </c>
      <c r="N119" s="147">
        <v>0</v>
      </c>
      <c r="O119" s="228"/>
      <c r="P119" s="225"/>
      <c r="Q119" s="225"/>
      <c r="R119" s="225"/>
      <c r="S119" s="225"/>
      <c r="T119" s="225"/>
      <c r="U119" s="225"/>
      <c r="V119" s="225"/>
      <c r="W119" s="225"/>
      <c r="X119" s="225"/>
      <c r="Y119" s="2"/>
    </row>
    <row r="120" spans="1:25" s="256" customFormat="1" ht="44.45" customHeight="1">
      <c r="A120" s="255"/>
      <c r="B120" s="347" t="s">
        <v>249</v>
      </c>
      <c r="C120" s="308">
        <v>2023</v>
      </c>
      <c r="D120" s="308">
        <v>2026</v>
      </c>
      <c r="E120" s="341" t="s">
        <v>49</v>
      </c>
      <c r="F120" s="254" t="s">
        <v>36</v>
      </c>
      <c r="G120" s="149">
        <f>G122+G121</f>
        <v>454171.05</v>
      </c>
      <c r="H120" s="147">
        <f>H121+H122</f>
        <v>0</v>
      </c>
      <c r="I120" s="147">
        <f t="shared" ref="I120:N120" si="37">I121+I122</f>
        <v>0</v>
      </c>
      <c r="J120" s="147">
        <f t="shared" si="37"/>
        <v>0</v>
      </c>
      <c r="K120" s="147">
        <f t="shared" si="37"/>
        <v>154171.05000000002</v>
      </c>
      <c r="L120" s="147">
        <f t="shared" si="37"/>
        <v>100000</v>
      </c>
      <c r="M120" s="147">
        <f t="shared" si="37"/>
        <v>100000</v>
      </c>
      <c r="N120" s="147">
        <f t="shared" si="37"/>
        <v>100000</v>
      </c>
      <c r="O120" s="353" t="s">
        <v>117</v>
      </c>
      <c r="P120" s="251" t="s">
        <v>96</v>
      </c>
      <c r="Q120" s="251" t="s">
        <v>55</v>
      </c>
      <c r="R120" s="251"/>
      <c r="S120" s="251"/>
      <c r="T120" s="251"/>
      <c r="U120" s="251">
        <v>100</v>
      </c>
      <c r="V120" s="251">
        <v>100</v>
      </c>
      <c r="W120" s="251">
        <v>100</v>
      </c>
      <c r="X120" s="251">
        <v>100</v>
      </c>
      <c r="Y120" s="2"/>
    </row>
    <row r="121" spans="1:25" s="256" customFormat="1" ht="71.45" customHeight="1">
      <c r="A121" s="255"/>
      <c r="B121" s="348"/>
      <c r="C121" s="309"/>
      <c r="D121" s="309"/>
      <c r="E121" s="341"/>
      <c r="F121" s="254" t="s">
        <v>41</v>
      </c>
      <c r="G121" s="149">
        <f>SUM(H121:N121)</f>
        <v>315417.09999999998</v>
      </c>
      <c r="H121" s="147">
        <v>0</v>
      </c>
      <c r="I121" s="147">
        <v>0</v>
      </c>
      <c r="J121" s="147">
        <v>0</v>
      </c>
      <c r="K121" s="147">
        <v>15417.1</v>
      </c>
      <c r="L121" s="147">
        <v>100000</v>
      </c>
      <c r="M121" s="147">
        <v>100000</v>
      </c>
      <c r="N121" s="147">
        <v>100000</v>
      </c>
      <c r="O121" s="354"/>
      <c r="P121" s="252"/>
      <c r="Q121" s="252"/>
      <c r="R121" s="252"/>
      <c r="S121" s="252"/>
      <c r="T121" s="252"/>
      <c r="U121" s="252"/>
      <c r="V121" s="252"/>
      <c r="W121" s="252"/>
      <c r="X121" s="252"/>
      <c r="Y121" s="2"/>
    </row>
    <row r="122" spans="1:25" s="256" customFormat="1" ht="63.6" customHeight="1">
      <c r="A122" s="255"/>
      <c r="B122" s="349"/>
      <c r="C122" s="310"/>
      <c r="D122" s="310"/>
      <c r="E122" s="341"/>
      <c r="F122" s="254" t="s">
        <v>42</v>
      </c>
      <c r="G122" s="149">
        <f>SUM(H122:N122)</f>
        <v>138753.95000000001</v>
      </c>
      <c r="H122" s="147">
        <v>0</v>
      </c>
      <c r="I122" s="147">
        <v>0</v>
      </c>
      <c r="J122" s="147">
        <v>0</v>
      </c>
      <c r="K122" s="147">
        <v>138753.95000000001</v>
      </c>
      <c r="L122" s="147">
        <v>0</v>
      </c>
      <c r="M122" s="147">
        <v>0</v>
      </c>
      <c r="N122" s="147">
        <v>0</v>
      </c>
      <c r="O122" s="355"/>
      <c r="P122" s="253"/>
      <c r="Q122" s="253"/>
      <c r="R122" s="253"/>
      <c r="S122" s="253"/>
      <c r="T122" s="253"/>
      <c r="U122" s="253"/>
      <c r="V122" s="253"/>
      <c r="W122" s="253"/>
      <c r="X122" s="253"/>
      <c r="Y122" s="2"/>
    </row>
    <row r="123" spans="1:25" s="280" customFormat="1" ht="63.6" customHeight="1">
      <c r="A123" s="279"/>
      <c r="B123" s="347" t="s">
        <v>265</v>
      </c>
      <c r="C123" s="308">
        <v>2023</v>
      </c>
      <c r="D123" s="308">
        <v>2026</v>
      </c>
      <c r="E123" s="341" t="s">
        <v>49</v>
      </c>
      <c r="F123" s="278" t="s">
        <v>36</v>
      </c>
      <c r="G123" s="149">
        <f>G125+G124</f>
        <v>60000</v>
      </c>
      <c r="H123" s="147">
        <f>H124+H125</f>
        <v>0</v>
      </c>
      <c r="I123" s="147">
        <f t="shared" ref="I123:N123" si="38">I124+I125</f>
        <v>0</v>
      </c>
      <c r="J123" s="147">
        <f t="shared" si="38"/>
        <v>0</v>
      </c>
      <c r="K123" s="147">
        <f t="shared" si="38"/>
        <v>30000</v>
      </c>
      <c r="L123" s="147">
        <f t="shared" si="38"/>
        <v>30000</v>
      </c>
      <c r="M123" s="147">
        <f t="shared" si="38"/>
        <v>0</v>
      </c>
      <c r="N123" s="147">
        <f t="shared" si="38"/>
        <v>0</v>
      </c>
      <c r="O123" s="353" t="s">
        <v>117</v>
      </c>
      <c r="P123" s="275" t="s">
        <v>96</v>
      </c>
      <c r="Q123" s="275" t="s">
        <v>55</v>
      </c>
      <c r="R123" s="275"/>
      <c r="S123" s="275"/>
      <c r="T123" s="275"/>
      <c r="U123" s="275">
        <v>100</v>
      </c>
      <c r="V123" s="275">
        <v>100</v>
      </c>
      <c r="W123" s="275"/>
      <c r="X123" s="275"/>
      <c r="Y123" s="2"/>
    </row>
    <row r="124" spans="1:25" s="280" customFormat="1" ht="63.6" customHeight="1">
      <c r="A124" s="279"/>
      <c r="B124" s="348"/>
      <c r="C124" s="309"/>
      <c r="D124" s="309"/>
      <c r="E124" s="341"/>
      <c r="F124" s="278" t="s">
        <v>41</v>
      </c>
      <c r="G124" s="149">
        <f>SUM(H124:N124)</f>
        <v>0</v>
      </c>
      <c r="H124" s="147">
        <v>0</v>
      </c>
      <c r="I124" s="147">
        <v>0</v>
      </c>
      <c r="J124" s="147">
        <v>0</v>
      </c>
      <c r="K124" s="147">
        <v>0</v>
      </c>
      <c r="L124" s="147">
        <v>0</v>
      </c>
      <c r="M124" s="147">
        <v>0</v>
      </c>
      <c r="N124" s="147">
        <v>0</v>
      </c>
      <c r="O124" s="354"/>
      <c r="P124" s="276"/>
      <c r="Q124" s="276"/>
      <c r="R124" s="276"/>
      <c r="S124" s="276"/>
      <c r="T124" s="276"/>
      <c r="U124" s="276"/>
      <c r="V124" s="276"/>
      <c r="W124" s="276"/>
      <c r="X124" s="276"/>
      <c r="Y124" s="2"/>
    </row>
    <row r="125" spans="1:25" s="280" customFormat="1" ht="63.6" customHeight="1">
      <c r="A125" s="279"/>
      <c r="B125" s="349"/>
      <c r="C125" s="310"/>
      <c r="D125" s="310"/>
      <c r="E125" s="341"/>
      <c r="F125" s="278" t="s">
        <v>42</v>
      </c>
      <c r="G125" s="149">
        <f>SUM(H125:N125)</f>
        <v>60000</v>
      </c>
      <c r="H125" s="147">
        <v>0</v>
      </c>
      <c r="I125" s="147">
        <v>0</v>
      </c>
      <c r="J125" s="147">
        <v>0</v>
      </c>
      <c r="K125" s="147">
        <v>30000</v>
      </c>
      <c r="L125" s="147">
        <v>30000</v>
      </c>
      <c r="M125" s="147">
        <v>0</v>
      </c>
      <c r="N125" s="147">
        <v>0</v>
      </c>
      <c r="O125" s="355"/>
      <c r="P125" s="277"/>
      <c r="Q125" s="277"/>
      <c r="R125" s="277"/>
      <c r="S125" s="277"/>
      <c r="T125" s="277"/>
      <c r="U125" s="277"/>
      <c r="V125" s="277"/>
      <c r="W125" s="277"/>
      <c r="X125" s="277"/>
      <c r="Y125" s="2"/>
    </row>
    <row r="126" spans="1:25" s="109" customFormat="1" ht="46.9" customHeight="1">
      <c r="A126" s="103"/>
      <c r="B126" s="347" t="s">
        <v>295</v>
      </c>
      <c r="C126" s="308">
        <v>2024</v>
      </c>
      <c r="D126" s="308">
        <v>2026</v>
      </c>
      <c r="E126" s="341" t="s">
        <v>49</v>
      </c>
      <c r="F126" s="108" t="s">
        <v>36</v>
      </c>
      <c r="G126" s="149">
        <f>G128+G127</f>
        <v>216521.98</v>
      </c>
      <c r="H126" s="147">
        <f>H127+H128</f>
        <v>0</v>
      </c>
      <c r="I126" s="147">
        <f t="shared" ref="I126:N126" si="39">I127+I128</f>
        <v>0</v>
      </c>
      <c r="J126" s="147">
        <f t="shared" si="39"/>
        <v>0</v>
      </c>
      <c r="K126" s="147">
        <f t="shared" si="39"/>
        <v>0</v>
      </c>
      <c r="L126" s="147">
        <f t="shared" si="39"/>
        <v>216521.98</v>
      </c>
      <c r="M126" s="147">
        <f t="shared" si="39"/>
        <v>0</v>
      </c>
      <c r="N126" s="147">
        <f t="shared" si="39"/>
        <v>0</v>
      </c>
      <c r="O126" s="353" t="s">
        <v>138</v>
      </c>
      <c r="P126" s="100" t="s">
        <v>96</v>
      </c>
      <c r="Q126" s="100" t="s">
        <v>55</v>
      </c>
      <c r="R126" s="100"/>
      <c r="S126" s="100"/>
      <c r="T126" s="100"/>
      <c r="U126" s="100"/>
      <c r="V126" s="223">
        <v>100</v>
      </c>
      <c r="W126" s="223"/>
      <c r="X126" s="223"/>
      <c r="Y126" s="2"/>
    </row>
    <row r="127" spans="1:25" s="109" customFormat="1" ht="82.15" customHeight="1">
      <c r="A127" s="103"/>
      <c r="B127" s="348"/>
      <c r="C127" s="309"/>
      <c r="D127" s="309"/>
      <c r="E127" s="341"/>
      <c r="F127" s="108" t="s">
        <v>41</v>
      </c>
      <c r="G127" s="149">
        <f>SUM(H127:N127)</f>
        <v>0</v>
      </c>
      <c r="H127" s="147">
        <v>0</v>
      </c>
      <c r="I127" s="147">
        <v>0</v>
      </c>
      <c r="J127" s="147">
        <v>0</v>
      </c>
      <c r="K127" s="147">
        <v>0</v>
      </c>
      <c r="L127" s="147">
        <v>0</v>
      </c>
      <c r="M127" s="147">
        <v>0</v>
      </c>
      <c r="N127" s="147">
        <v>0</v>
      </c>
      <c r="O127" s="354"/>
      <c r="P127" s="101"/>
      <c r="Q127" s="101"/>
      <c r="R127" s="101"/>
      <c r="S127" s="101"/>
      <c r="T127" s="101"/>
      <c r="U127" s="101"/>
      <c r="V127" s="101"/>
      <c r="W127" s="101"/>
      <c r="X127" s="101"/>
      <c r="Y127" s="2"/>
    </row>
    <row r="128" spans="1:25" s="109" customFormat="1" ht="49.15" customHeight="1">
      <c r="A128" s="103"/>
      <c r="B128" s="349"/>
      <c r="C128" s="310"/>
      <c r="D128" s="310"/>
      <c r="E128" s="341"/>
      <c r="F128" s="108" t="s">
        <v>42</v>
      </c>
      <c r="G128" s="149">
        <f>SUM(H128:N128)</f>
        <v>216521.98</v>
      </c>
      <c r="H128" s="147">
        <v>0</v>
      </c>
      <c r="I128" s="147">
        <v>0</v>
      </c>
      <c r="J128" s="147">
        <v>0</v>
      </c>
      <c r="K128" s="147">
        <v>0</v>
      </c>
      <c r="L128" s="147">
        <v>216521.98</v>
      </c>
      <c r="M128" s="147">
        <v>0</v>
      </c>
      <c r="N128" s="147">
        <v>0</v>
      </c>
      <c r="O128" s="355"/>
      <c r="P128" s="102"/>
      <c r="Q128" s="102"/>
      <c r="R128" s="102"/>
      <c r="S128" s="102"/>
      <c r="T128" s="102"/>
      <c r="U128" s="102"/>
      <c r="V128" s="102"/>
      <c r="W128" s="102"/>
      <c r="X128" s="102"/>
      <c r="Y128" s="2"/>
    </row>
    <row r="129" spans="1:25">
      <c r="A129" s="314"/>
      <c r="B129" s="314" t="s">
        <v>50</v>
      </c>
      <c r="C129" s="346">
        <v>2020</v>
      </c>
      <c r="D129" s="346">
        <v>2026</v>
      </c>
      <c r="E129" s="297" t="s">
        <v>43</v>
      </c>
      <c r="F129" s="292" t="s">
        <v>43</v>
      </c>
      <c r="G129" s="431" t="s">
        <v>43</v>
      </c>
      <c r="H129" s="431" t="s">
        <v>43</v>
      </c>
      <c r="I129" s="431" t="s">
        <v>43</v>
      </c>
      <c r="J129" s="431" t="s">
        <v>43</v>
      </c>
      <c r="K129" s="431" t="s">
        <v>43</v>
      </c>
      <c r="L129" s="342" t="s">
        <v>18</v>
      </c>
      <c r="M129" s="342" t="s">
        <v>43</v>
      </c>
      <c r="N129" s="342" t="s">
        <v>43</v>
      </c>
      <c r="O129" s="432" t="s">
        <v>43</v>
      </c>
      <c r="P129" s="350" t="s">
        <v>43</v>
      </c>
      <c r="Q129" s="350" t="s">
        <v>43</v>
      </c>
      <c r="R129" s="350" t="s">
        <v>43</v>
      </c>
      <c r="S129" s="350" t="s">
        <v>43</v>
      </c>
      <c r="T129" s="350" t="s">
        <v>43</v>
      </c>
      <c r="U129" s="350" t="s">
        <v>43</v>
      </c>
      <c r="V129" s="350" t="s">
        <v>43</v>
      </c>
      <c r="W129" s="350" t="s">
        <v>43</v>
      </c>
      <c r="X129" s="350" t="s">
        <v>43</v>
      </c>
      <c r="Y129" s="2"/>
    </row>
    <row r="130" spans="1:25">
      <c r="A130" s="317"/>
      <c r="B130" s="317"/>
      <c r="C130" s="346"/>
      <c r="D130" s="346"/>
      <c r="E130" s="297"/>
      <c r="F130" s="304"/>
      <c r="G130" s="408"/>
      <c r="H130" s="408"/>
      <c r="I130" s="408"/>
      <c r="J130" s="408"/>
      <c r="K130" s="408"/>
      <c r="L130" s="412"/>
      <c r="M130" s="343"/>
      <c r="N130" s="343"/>
      <c r="O130" s="428"/>
      <c r="P130" s="304"/>
      <c r="Q130" s="304"/>
      <c r="R130" s="304"/>
      <c r="S130" s="304"/>
      <c r="T130" s="304"/>
      <c r="U130" s="304"/>
      <c r="V130" s="304"/>
      <c r="W130" s="304"/>
      <c r="X130" s="304"/>
      <c r="Y130" s="2"/>
    </row>
    <row r="131" spans="1:25" ht="35.25" customHeight="1">
      <c r="A131" s="318"/>
      <c r="B131" s="318"/>
      <c r="C131" s="346"/>
      <c r="D131" s="346"/>
      <c r="E131" s="297"/>
      <c r="F131" s="305"/>
      <c r="G131" s="409"/>
      <c r="H131" s="409"/>
      <c r="I131" s="409"/>
      <c r="J131" s="409"/>
      <c r="K131" s="409"/>
      <c r="L131" s="413"/>
      <c r="M131" s="344"/>
      <c r="N131" s="344"/>
      <c r="O131" s="429"/>
      <c r="P131" s="305"/>
      <c r="Q131" s="305"/>
      <c r="R131" s="305"/>
      <c r="S131" s="305"/>
      <c r="T131" s="305"/>
      <c r="U131" s="305"/>
      <c r="V131" s="305"/>
      <c r="W131" s="305"/>
      <c r="X131" s="305"/>
      <c r="Y131" s="2"/>
    </row>
    <row r="132" spans="1:25" s="211" customFormat="1" ht="35.25" customHeight="1">
      <c r="A132" s="210"/>
      <c r="B132" s="341" t="s">
        <v>52</v>
      </c>
      <c r="C132" s="346">
        <v>2020</v>
      </c>
      <c r="D132" s="346">
        <v>2026</v>
      </c>
      <c r="E132" s="314" t="s">
        <v>51</v>
      </c>
      <c r="F132" s="212" t="s">
        <v>36</v>
      </c>
      <c r="G132" s="157">
        <f t="shared" ref="G132:K132" si="40">G133+G134</f>
        <v>11443678.719999999</v>
      </c>
      <c r="H132" s="157">
        <f t="shared" si="40"/>
        <v>1591961.74</v>
      </c>
      <c r="I132" s="157">
        <f t="shared" si="40"/>
        <v>1542693.21</v>
      </c>
      <c r="J132" s="157">
        <f t="shared" si="40"/>
        <v>1474197.26</v>
      </c>
      <c r="K132" s="157">
        <f t="shared" si="40"/>
        <v>1708257.97</v>
      </c>
      <c r="L132" s="157">
        <f>L133+L134</f>
        <v>1891054.69</v>
      </c>
      <c r="M132" s="148">
        <f t="shared" ref="M132" si="41">M133+M134</f>
        <v>1586382.07</v>
      </c>
      <c r="N132" s="148">
        <f>N133+N134</f>
        <v>1649131.78</v>
      </c>
      <c r="O132" s="346" t="s">
        <v>35</v>
      </c>
      <c r="P132" s="297" t="s">
        <v>35</v>
      </c>
      <c r="Q132" s="297" t="s">
        <v>35</v>
      </c>
      <c r="R132" s="297" t="s">
        <v>35</v>
      </c>
      <c r="S132" s="297" t="s">
        <v>35</v>
      </c>
      <c r="T132" s="297" t="s">
        <v>35</v>
      </c>
      <c r="U132" s="297" t="s">
        <v>35</v>
      </c>
      <c r="V132" s="297" t="s">
        <v>35</v>
      </c>
      <c r="W132" s="297" t="s">
        <v>35</v>
      </c>
      <c r="X132" s="297" t="s">
        <v>35</v>
      </c>
      <c r="Y132" s="2"/>
    </row>
    <row r="133" spans="1:25" s="211" customFormat="1" ht="35.25" customHeight="1">
      <c r="A133" s="210"/>
      <c r="B133" s="341"/>
      <c r="C133" s="346"/>
      <c r="D133" s="346"/>
      <c r="E133" s="317"/>
      <c r="F133" s="212" t="s">
        <v>41</v>
      </c>
      <c r="G133" s="157">
        <f>SUM(H133:N133)</f>
        <v>11415233.569999998</v>
      </c>
      <c r="H133" s="157">
        <f t="shared" ref="H133:K133" si="42">H136</f>
        <v>1591961.74</v>
      </c>
      <c r="I133" s="157">
        <f t="shared" si="42"/>
        <v>1514248.06</v>
      </c>
      <c r="J133" s="157">
        <f t="shared" si="42"/>
        <v>1474197.26</v>
      </c>
      <c r="K133" s="157">
        <f t="shared" si="42"/>
        <v>1708257.97</v>
      </c>
      <c r="L133" s="157">
        <f>L136</f>
        <v>1891054.69</v>
      </c>
      <c r="M133" s="155">
        <f t="shared" ref="M133" si="43">M136</f>
        <v>1586382.07</v>
      </c>
      <c r="N133" s="148">
        <f>N136</f>
        <v>1649131.78</v>
      </c>
      <c r="O133" s="346"/>
      <c r="P133" s="297"/>
      <c r="Q133" s="297"/>
      <c r="R133" s="297"/>
      <c r="S133" s="297"/>
      <c r="T133" s="297"/>
      <c r="U133" s="297"/>
      <c r="V133" s="297"/>
      <c r="W133" s="297"/>
      <c r="X133" s="297"/>
      <c r="Y133" s="2"/>
    </row>
    <row r="134" spans="1:25" s="211" customFormat="1" ht="35.25" customHeight="1">
      <c r="A134" s="210"/>
      <c r="B134" s="341"/>
      <c r="C134" s="346"/>
      <c r="D134" s="346"/>
      <c r="E134" s="318"/>
      <c r="F134" s="212" t="s">
        <v>42</v>
      </c>
      <c r="G134" s="157">
        <f>SUM(H134:N134)</f>
        <v>28445.15</v>
      </c>
      <c r="H134" s="158">
        <v>0</v>
      </c>
      <c r="I134" s="158">
        <f>I137</f>
        <v>28445.15</v>
      </c>
      <c r="J134" s="158">
        <f t="shared" ref="J134:N134" si="44">J137</f>
        <v>0</v>
      </c>
      <c r="K134" s="158">
        <f t="shared" si="44"/>
        <v>0</v>
      </c>
      <c r="L134" s="158">
        <f t="shared" si="44"/>
        <v>0</v>
      </c>
      <c r="M134" s="158">
        <f t="shared" si="44"/>
        <v>0</v>
      </c>
      <c r="N134" s="158">
        <f t="shared" si="44"/>
        <v>0</v>
      </c>
      <c r="O134" s="346"/>
      <c r="P134" s="297"/>
      <c r="Q134" s="297"/>
      <c r="R134" s="297"/>
      <c r="S134" s="297"/>
      <c r="T134" s="297"/>
      <c r="U134" s="297"/>
      <c r="V134" s="297"/>
      <c r="W134" s="297"/>
      <c r="X134" s="297"/>
      <c r="Y134" s="2"/>
    </row>
    <row r="135" spans="1:25" s="211" customFormat="1" ht="35.25" customHeight="1">
      <c r="A135" s="210"/>
      <c r="B135" s="341" t="s">
        <v>53</v>
      </c>
      <c r="C135" s="346">
        <v>2020</v>
      </c>
      <c r="D135" s="346">
        <v>2026</v>
      </c>
      <c r="E135" s="314" t="s">
        <v>51</v>
      </c>
      <c r="F135" s="212" t="s">
        <v>36</v>
      </c>
      <c r="G135" s="157">
        <f t="shared" ref="G135:M135" si="45">G136+G137</f>
        <v>11443678.719999999</v>
      </c>
      <c r="H135" s="157">
        <f t="shared" si="45"/>
        <v>1591961.74</v>
      </c>
      <c r="I135" s="157">
        <f t="shared" si="45"/>
        <v>1542693.21</v>
      </c>
      <c r="J135" s="157">
        <f t="shared" si="45"/>
        <v>1474197.26</v>
      </c>
      <c r="K135" s="157">
        <f t="shared" si="45"/>
        <v>1708257.97</v>
      </c>
      <c r="L135" s="157">
        <f t="shared" si="45"/>
        <v>1891054.69</v>
      </c>
      <c r="M135" s="148">
        <f t="shared" si="45"/>
        <v>1586382.07</v>
      </c>
      <c r="N135" s="148">
        <f>N136+N137</f>
        <v>1649131.78</v>
      </c>
      <c r="O135" s="346" t="s">
        <v>82</v>
      </c>
      <c r="P135" s="297" t="s">
        <v>77</v>
      </c>
      <c r="Q135" s="297">
        <f>SUM(R135:X137)</f>
        <v>21</v>
      </c>
      <c r="R135" s="297">
        <v>3</v>
      </c>
      <c r="S135" s="297">
        <v>3</v>
      </c>
      <c r="T135" s="297">
        <v>3</v>
      </c>
      <c r="U135" s="297">
        <v>3</v>
      </c>
      <c r="V135" s="297">
        <v>3</v>
      </c>
      <c r="W135" s="297">
        <v>3</v>
      </c>
      <c r="X135" s="297">
        <v>3</v>
      </c>
      <c r="Y135" s="2"/>
    </row>
    <row r="136" spans="1:25" s="211" customFormat="1" ht="35.25" customHeight="1">
      <c r="A136" s="210"/>
      <c r="B136" s="341"/>
      <c r="C136" s="346"/>
      <c r="D136" s="346"/>
      <c r="E136" s="317"/>
      <c r="F136" s="212" t="s">
        <v>41</v>
      </c>
      <c r="G136" s="157">
        <f>SUM(H136:N136)</f>
        <v>11415233.569999998</v>
      </c>
      <c r="H136" s="157">
        <v>1591961.74</v>
      </c>
      <c r="I136" s="157">
        <v>1514248.06</v>
      </c>
      <c r="J136" s="157">
        <v>1474197.26</v>
      </c>
      <c r="K136" s="157">
        <v>1708257.97</v>
      </c>
      <c r="L136" s="157">
        <v>1891054.69</v>
      </c>
      <c r="M136" s="157">
        <v>1586382.07</v>
      </c>
      <c r="N136" s="157">
        <v>1649131.78</v>
      </c>
      <c r="O136" s="346"/>
      <c r="P136" s="297"/>
      <c r="Q136" s="297"/>
      <c r="R136" s="297"/>
      <c r="S136" s="297"/>
      <c r="T136" s="297"/>
      <c r="U136" s="297"/>
      <c r="V136" s="297"/>
      <c r="W136" s="297"/>
      <c r="X136" s="297"/>
      <c r="Y136" s="2"/>
    </row>
    <row r="137" spans="1:25" s="211" customFormat="1" ht="35.25" customHeight="1">
      <c r="A137" s="210"/>
      <c r="B137" s="341"/>
      <c r="C137" s="346"/>
      <c r="D137" s="346"/>
      <c r="E137" s="318"/>
      <c r="F137" s="212" t="s">
        <v>42</v>
      </c>
      <c r="G137" s="157">
        <f>SUM(H137:N137)</f>
        <v>28445.15</v>
      </c>
      <c r="H137" s="158">
        <v>0</v>
      </c>
      <c r="I137" s="158">
        <v>28445.15</v>
      </c>
      <c r="J137" s="158">
        <v>0</v>
      </c>
      <c r="K137" s="158">
        <v>0</v>
      </c>
      <c r="L137" s="147">
        <v>0</v>
      </c>
      <c r="M137" s="147">
        <v>0</v>
      </c>
      <c r="N137" s="147">
        <v>0</v>
      </c>
      <c r="O137" s="346"/>
      <c r="P137" s="297"/>
      <c r="Q137" s="297"/>
      <c r="R137" s="297"/>
      <c r="S137" s="297"/>
      <c r="T137" s="297"/>
      <c r="U137" s="297"/>
      <c r="V137" s="297"/>
      <c r="W137" s="297"/>
      <c r="X137" s="297"/>
      <c r="Y137" s="2"/>
    </row>
    <row r="138" spans="1:25" ht="15.75" customHeight="1">
      <c r="A138" s="402"/>
      <c r="B138" s="341" t="s">
        <v>232</v>
      </c>
      <c r="C138" s="346">
        <v>2020</v>
      </c>
      <c r="D138" s="346">
        <v>2026</v>
      </c>
      <c r="E138" s="314" t="s">
        <v>51</v>
      </c>
      <c r="F138" s="7" t="s">
        <v>36</v>
      </c>
      <c r="G138" s="157">
        <f t="shared" ref="G138:M138" si="46">G139+G140</f>
        <v>102097189.47</v>
      </c>
      <c r="H138" s="157">
        <f t="shared" si="46"/>
        <v>0</v>
      </c>
      <c r="I138" s="157">
        <f t="shared" si="46"/>
        <v>0</v>
      </c>
      <c r="J138" s="157">
        <f t="shared" si="46"/>
        <v>28925611.739999998</v>
      </c>
      <c r="K138" s="157">
        <f t="shared" si="46"/>
        <v>46520013.520000003</v>
      </c>
      <c r="L138" s="157">
        <f>L139+L140</f>
        <v>26651564.210000001</v>
      </c>
      <c r="M138" s="148">
        <f t="shared" si="46"/>
        <v>0</v>
      </c>
      <c r="N138" s="148">
        <f>N139+N140</f>
        <v>0</v>
      </c>
      <c r="O138" s="346" t="s">
        <v>35</v>
      </c>
      <c r="P138" s="297" t="s">
        <v>35</v>
      </c>
      <c r="Q138" s="297" t="s">
        <v>35</v>
      </c>
      <c r="R138" s="297" t="s">
        <v>35</v>
      </c>
      <c r="S138" s="297" t="s">
        <v>35</v>
      </c>
      <c r="T138" s="297" t="s">
        <v>35</v>
      </c>
      <c r="U138" s="297" t="s">
        <v>35</v>
      </c>
      <c r="V138" s="297" t="s">
        <v>35</v>
      </c>
      <c r="W138" s="297" t="s">
        <v>35</v>
      </c>
      <c r="X138" s="297" t="s">
        <v>35</v>
      </c>
      <c r="Y138" s="2"/>
    </row>
    <row r="139" spans="1:25" ht="68.25" customHeight="1">
      <c r="A139" s="402"/>
      <c r="B139" s="341"/>
      <c r="C139" s="346"/>
      <c r="D139" s="346"/>
      <c r="E139" s="317"/>
      <c r="F139" s="7" t="s">
        <v>41</v>
      </c>
      <c r="G139" s="157">
        <f>SUM(H139:N139)</f>
        <v>102097189.47</v>
      </c>
      <c r="H139" s="157">
        <f>H169+H142+H145+H148+H151+H154+H157+H160+H163+H166</f>
        <v>0</v>
      </c>
      <c r="I139" s="157">
        <f t="shared" ref="I139:N139" si="47">I169+I142+I145+I148+I151+I154+I157+I160+I163+I166</f>
        <v>0</v>
      </c>
      <c r="J139" s="157">
        <f t="shared" si="47"/>
        <v>28925611.739999998</v>
      </c>
      <c r="K139" s="157">
        <f t="shared" si="47"/>
        <v>46520013.520000003</v>
      </c>
      <c r="L139" s="157">
        <f t="shared" si="47"/>
        <v>26651564.210000001</v>
      </c>
      <c r="M139" s="157">
        <f t="shared" si="47"/>
        <v>0</v>
      </c>
      <c r="N139" s="157">
        <f t="shared" si="47"/>
        <v>0</v>
      </c>
      <c r="O139" s="346"/>
      <c r="P139" s="297"/>
      <c r="Q139" s="297"/>
      <c r="R139" s="297"/>
      <c r="S139" s="297"/>
      <c r="T139" s="297"/>
      <c r="U139" s="297"/>
      <c r="V139" s="297"/>
      <c r="W139" s="297"/>
      <c r="X139" s="297"/>
      <c r="Y139" s="2"/>
    </row>
    <row r="140" spans="1:25" ht="47.25">
      <c r="A140" s="402"/>
      <c r="B140" s="341"/>
      <c r="C140" s="346"/>
      <c r="D140" s="346"/>
      <c r="E140" s="318"/>
      <c r="F140" s="7" t="s">
        <v>42</v>
      </c>
      <c r="G140" s="157">
        <f>SUM(H140:N140)</f>
        <v>0</v>
      </c>
      <c r="H140" s="158">
        <f>H143+H146+H149+H152+H155+H158+H161+H170+H164+H167</f>
        <v>0</v>
      </c>
      <c r="I140" s="158">
        <f t="shared" ref="I140:N140" si="48">I143+I146+I149+I152+I155+I158+I161+I170+I164+I167</f>
        <v>0</v>
      </c>
      <c r="J140" s="158">
        <f t="shared" si="48"/>
        <v>0</v>
      </c>
      <c r="K140" s="158">
        <f t="shared" si="48"/>
        <v>0</v>
      </c>
      <c r="L140" s="158">
        <f t="shared" si="48"/>
        <v>0</v>
      </c>
      <c r="M140" s="158">
        <f t="shared" si="48"/>
        <v>0</v>
      </c>
      <c r="N140" s="158">
        <f t="shared" si="48"/>
        <v>0</v>
      </c>
      <c r="O140" s="346"/>
      <c r="P140" s="297"/>
      <c r="Q140" s="297"/>
      <c r="R140" s="297"/>
      <c r="S140" s="297"/>
      <c r="T140" s="297"/>
      <c r="U140" s="297"/>
      <c r="V140" s="297"/>
      <c r="W140" s="297"/>
      <c r="X140" s="297"/>
      <c r="Y140" s="2"/>
    </row>
    <row r="141" spans="1:25" s="211" customFormat="1" ht="31.5">
      <c r="A141" s="212"/>
      <c r="B141" s="341" t="s">
        <v>233</v>
      </c>
      <c r="C141" s="346">
        <v>2022</v>
      </c>
      <c r="D141" s="346">
        <v>2026</v>
      </c>
      <c r="E141" s="314" t="s">
        <v>51</v>
      </c>
      <c r="F141" s="212" t="s">
        <v>36</v>
      </c>
      <c r="G141" s="157">
        <f t="shared" ref="G141:M141" si="49">G142+G143</f>
        <v>57722478.5</v>
      </c>
      <c r="H141" s="157">
        <f t="shared" si="49"/>
        <v>0</v>
      </c>
      <c r="I141" s="157">
        <f t="shared" si="49"/>
        <v>0</v>
      </c>
      <c r="J141" s="157">
        <f t="shared" si="49"/>
        <v>16424085.380000001</v>
      </c>
      <c r="K141" s="157">
        <f t="shared" si="49"/>
        <v>20263923.120000001</v>
      </c>
      <c r="L141" s="157">
        <f t="shared" si="49"/>
        <v>21034470</v>
      </c>
      <c r="M141" s="148">
        <f t="shared" si="49"/>
        <v>0</v>
      </c>
      <c r="N141" s="148">
        <f>N142+N143</f>
        <v>0</v>
      </c>
      <c r="O141" s="346" t="s">
        <v>241</v>
      </c>
      <c r="P141" s="297" t="s">
        <v>240</v>
      </c>
      <c r="Q141" s="297">
        <v>100</v>
      </c>
      <c r="R141" s="297"/>
      <c r="S141" s="297"/>
      <c r="T141" s="297">
        <v>100</v>
      </c>
      <c r="U141" s="297">
        <v>100</v>
      </c>
      <c r="V141" s="297">
        <v>100</v>
      </c>
      <c r="W141" s="297"/>
      <c r="X141" s="297"/>
      <c r="Y141" s="2"/>
    </row>
    <row r="142" spans="1:25" s="211" customFormat="1" ht="63">
      <c r="A142" s="212"/>
      <c r="B142" s="341"/>
      <c r="C142" s="346"/>
      <c r="D142" s="346"/>
      <c r="E142" s="317"/>
      <c r="F142" s="212" t="s">
        <v>41</v>
      </c>
      <c r="G142" s="157">
        <f>SUM(H142:N142)</f>
        <v>57722478.5</v>
      </c>
      <c r="H142" s="157">
        <v>0</v>
      </c>
      <c r="I142" s="157">
        <v>0</v>
      </c>
      <c r="J142" s="157">
        <v>16424085.380000001</v>
      </c>
      <c r="K142" s="157">
        <v>20263923.120000001</v>
      </c>
      <c r="L142" s="157">
        <v>21034470</v>
      </c>
      <c r="M142" s="157">
        <v>0</v>
      </c>
      <c r="N142" s="157">
        <v>0</v>
      </c>
      <c r="O142" s="346"/>
      <c r="P142" s="297"/>
      <c r="Q142" s="297"/>
      <c r="R142" s="297"/>
      <c r="S142" s="297"/>
      <c r="T142" s="297"/>
      <c r="U142" s="297"/>
      <c r="V142" s="297"/>
      <c r="W142" s="297"/>
      <c r="X142" s="297"/>
      <c r="Y142" s="2"/>
    </row>
    <row r="143" spans="1:25" s="211" customFormat="1" ht="47.25">
      <c r="A143" s="212"/>
      <c r="B143" s="341"/>
      <c r="C143" s="346"/>
      <c r="D143" s="346"/>
      <c r="E143" s="318"/>
      <c r="F143" s="212" t="s">
        <v>42</v>
      </c>
      <c r="G143" s="157">
        <f>SUM(H143:N143)</f>
        <v>0</v>
      </c>
      <c r="H143" s="158">
        <v>0</v>
      </c>
      <c r="I143" s="158">
        <v>0</v>
      </c>
      <c r="J143" s="158">
        <v>0</v>
      </c>
      <c r="K143" s="158">
        <v>0</v>
      </c>
      <c r="L143" s="147">
        <v>0</v>
      </c>
      <c r="M143" s="147">
        <v>0</v>
      </c>
      <c r="N143" s="147">
        <v>0</v>
      </c>
      <c r="O143" s="346"/>
      <c r="P143" s="297"/>
      <c r="Q143" s="297"/>
      <c r="R143" s="297"/>
      <c r="S143" s="297"/>
      <c r="T143" s="297"/>
      <c r="U143" s="297"/>
      <c r="V143" s="297"/>
      <c r="W143" s="297"/>
      <c r="X143" s="297"/>
      <c r="Y143" s="2"/>
    </row>
    <row r="144" spans="1:25" s="211" customFormat="1" ht="31.15" customHeight="1">
      <c r="A144" s="212"/>
      <c r="B144" s="341" t="s">
        <v>234</v>
      </c>
      <c r="C144" s="346">
        <v>2022</v>
      </c>
      <c r="D144" s="346">
        <v>2026</v>
      </c>
      <c r="E144" s="314" t="s">
        <v>51</v>
      </c>
      <c r="F144" s="212" t="s">
        <v>36</v>
      </c>
      <c r="G144" s="157">
        <f t="shared" ref="G144:M144" si="50">G145+G146</f>
        <v>35185447.18</v>
      </c>
      <c r="H144" s="157">
        <f t="shared" si="50"/>
        <v>0</v>
      </c>
      <c r="I144" s="157">
        <f t="shared" si="50"/>
        <v>0</v>
      </c>
      <c r="J144" s="157">
        <f t="shared" si="50"/>
        <v>10129491.550000001</v>
      </c>
      <c r="K144" s="157">
        <f t="shared" si="50"/>
        <v>19438861.420000002</v>
      </c>
      <c r="L144" s="157">
        <f t="shared" si="50"/>
        <v>5617094.21</v>
      </c>
      <c r="M144" s="148">
        <f t="shared" si="50"/>
        <v>0</v>
      </c>
      <c r="N144" s="148">
        <f>N145+N146</f>
        <v>0</v>
      </c>
      <c r="O144" s="346" t="s">
        <v>241</v>
      </c>
      <c r="P144" s="297" t="s">
        <v>240</v>
      </c>
      <c r="Q144" s="297">
        <v>100</v>
      </c>
      <c r="R144" s="297"/>
      <c r="S144" s="297"/>
      <c r="T144" s="297">
        <v>100</v>
      </c>
      <c r="U144" s="297">
        <v>100</v>
      </c>
      <c r="V144" s="297">
        <v>100</v>
      </c>
      <c r="W144" s="297"/>
      <c r="X144" s="297"/>
      <c r="Y144" s="2"/>
    </row>
    <row r="145" spans="1:25" s="211" customFormat="1" ht="63">
      <c r="A145" s="212"/>
      <c r="B145" s="341"/>
      <c r="C145" s="346"/>
      <c r="D145" s="346"/>
      <c r="E145" s="317"/>
      <c r="F145" s="212" t="s">
        <v>41</v>
      </c>
      <c r="G145" s="157">
        <f>SUM(H145:N145)</f>
        <v>35185447.18</v>
      </c>
      <c r="H145" s="157">
        <v>0</v>
      </c>
      <c r="I145" s="157">
        <v>0</v>
      </c>
      <c r="J145" s="157">
        <v>10129491.550000001</v>
      </c>
      <c r="K145" s="157">
        <v>19438861.420000002</v>
      </c>
      <c r="L145" s="157">
        <v>5617094.21</v>
      </c>
      <c r="M145" s="157">
        <v>0</v>
      </c>
      <c r="N145" s="157">
        <v>0</v>
      </c>
      <c r="O145" s="346"/>
      <c r="P145" s="297"/>
      <c r="Q145" s="297"/>
      <c r="R145" s="297"/>
      <c r="S145" s="297"/>
      <c r="T145" s="297"/>
      <c r="U145" s="297"/>
      <c r="V145" s="297"/>
      <c r="W145" s="297"/>
      <c r="X145" s="297"/>
      <c r="Y145" s="2"/>
    </row>
    <row r="146" spans="1:25" s="211" customFormat="1" ht="47.25">
      <c r="A146" s="212"/>
      <c r="B146" s="341"/>
      <c r="C146" s="346"/>
      <c r="D146" s="346"/>
      <c r="E146" s="318"/>
      <c r="F146" s="212" t="s">
        <v>42</v>
      </c>
      <c r="G146" s="157">
        <f>SUM(H146:N146)</f>
        <v>0</v>
      </c>
      <c r="H146" s="158">
        <v>0</v>
      </c>
      <c r="I146" s="158">
        <v>0</v>
      </c>
      <c r="J146" s="158">
        <v>0</v>
      </c>
      <c r="K146" s="158">
        <v>0</v>
      </c>
      <c r="L146" s="147">
        <v>0</v>
      </c>
      <c r="M146" s="147">
        <v>0</v>
      </c>
      <c r="N146" s="147">
        <v>0</v>
      </c>
      <c r="O146" s="346"/>
      <c r="P146" s="297"/>
      <c r="Q146" s="297"/>
      <c r="R146" s="297"/>
      <c r="S146" s="297"/>
      <c r="T146" s="297"/>
      <c r="U146" s="297"/>
      <c r="V146" s="297"/>
      <c r="W146" s="297"/>
      <c r="X146" s="297"/>
      <c r="Y146" s="2"/>
    </row>
    <row r="147" spans="1:25" s="211" customFormat="1" ht="31.15" customHeight="1">
      <c r="A147" s="212"/>
      <c r="B147" s="341" t="s">
        <v>235</v>
      </c>
      <c r="C147" s="346">
        <v>2022</v>
      </c>
      <c r="D147" s="346">
        <v>2026</v>
      </c>
      <c r="E147" s="314" t="s">
        <v>51</v>
      </c>
      <c r="F147" s="212" t="s">
        <v>36</v>
      </c>
      <c r="G147" s="157">
        <f t="shared" ref="G147:M147" si="51">G148+G149</f>
        <v>3430263.79</v>
      </c>
      <c r="H147" s="157">
        <f t="shared" si="51"/>
        <v>0</v>
      </c>
      <c r="I147" s="157">
        <f t="shared" si="51"/>
        <v>0</v>
      </c>
      <c r="J147" s="157">
        <f t="shared" si="51"/>
        <v>1641034.81</v>
      </c>
      <c r="K147" s="157">
        <f t="shared" si="51"/>
        <v>1789228.98</v>
      </c>
      <c r="L147" s="157">
        <f t="shared" si="51"/>
        <v>0</v>
      </c>
      <c r="M147" s="148">
        <f t="shared" si="51"/>
        <v>0</v>
      </c>
      <c r="N147" s="148">
        <f>N148+N149</f>
        <v>0</v>
      </c>
      <c r="O147" s="346" t="s">
        <v>241</v>
      </c>
      <c r="P147" s="297" t="s">
        <v>240</v>
      </c>
      <c r="Q147" s="297">
        <v>100</v>
      </c>
      <c r="R147" s="297"/>
      <c r="S147" s="297"/>
      <c r="T147" s="297">
        <v>100</v>
      </c>
      <c r="U147" s="297">
        <v>100</v>
      </c>
      <c r="V147" s="297"/>
      <c r="W147" s="297"/>
      <c r="X147" s="297"/>
      <c r="Y147" s="2"/>
    </row>
    <row r="148" spans="1:25" s="211" customFormat="1" ht="63">
      <c r="A148" s="212"/>
      <c r="B148" s="341"/>
      <c r="C148" s="346"/>
      <c r="D148" s="346"/>
      <c r="E148" s="317"/>
      <c r="F148" s="212" t="s">
        <v>41</v>
      </c>
      <c r="G148" s="157">
        <f>SUM(H148:N148)</f>
        <v>3430263.79</v>
      </c>
      <c r="H148" s="157">
        <v>0</v>
      </c>
      <c r="I148" s="157">
        <v>0</v>
      </c>
      <c r="J148" s="157">
        <v>1641034.81</v>
      </c>
      <c r="K148" s="157">
        <v>1789228.98</v>
      </c>
      <c r="L148" s="157"/>
      <c r="M148" s="157"/>
      <c r="N148" s="157"/>
      <c r="O148" s="346"/>
      <c r="P148" s="297"/>
      <c r="Q148" s="297"/>
      <c r="R148" s="297"/>
      <c r="S148" s="297"/>
      <c r="T148" s="297"/>
      <c r="U148" s="297"/>
      <c r="V148" s="297"/>
      <c r="W148" s="297"/>
      <c r="X148" s="297"/>
      <c r="Y148" s="2"/>
    </row>
    <row r="149" spans="1:25" s="211" customFormat="1" ht="47.25">
      <c r="A149" s="212"/>
      <c r="B149" s="341"/>
      <c r="C149" s="346"/>
      <c r="D149" s="346"/>
      <c r="E149" s="318"/>
      <c r="F149" s="212" t="s">
        <v>42</v>
      </c>
      <c r="G149" s="157">
        <f>SUM(H149:N149)</f>
        <v>0</v>
      </c>
      <c r="H149" s="158">
        <v>0</v>
      </c>
      <c r="I149" s="158">
        <v>0</v>
      </c>
      <c r="J149" s="158">
        <v>0</v>
      </c>
      <c r="K149" s="158">
        <v>0</v>
      </c>
      <c r="L149" s="147"/>
      <c r="M149" s="147"/>
      <c r="N149" s="147"/>
      <c r="O149" s="346"/>
      <c r="P149" s="297"/>
      <c r="Q149" s="297"/>
      <c r="R149" s="297"/>
      <c r="S149" s="297"/>
      <c r="T149" s="297"/>
      <c r="U149" s="297"/>
      <c r="V149" s="297"/>
      <c r="W149" s="297"/>
      <c r="X149" s="297"/>
      <c r="Y149" s="2"/>
    </row>
    <row r="150" spans="1:25" s="211" customFormat="1" ht="31.15" customHeight="1">
      <c r="A150" s="212"/>
      <c r="B150" s="341" t="s">
        <v>236</v>
      </c>
      <c r="C150" s="346">
        <v>2022</v>
      </c>
      <c r="D150" s="346">
        <v>2026</v>
      </c>
      <c r="E150" s="314" t="s">
        <v>51</v>
      </c>
      <c r="F150" s="212" t="s">
        <v>36</v>
      </c>
      <c r="G150" s="157">
        <f t="shared" ref="G150:M150" si="52">G151+G152</f>
        <v>215000</v>
      </c>
      <c r="H150" s="157">
        <f t="shared" si="52"/>
        <v>0</v>
      </c>
      <c r="I150" s="157">
        <f t="shared" si="52"/>
        <v>0</v>
      </c>
      <c r="J150" s="157">
        <f t="shared" si="52"/>
        <v>215000</v>
      </c>
      <c r="K150" s="157">
        <f t="shared" si="52"/>
        <v>0</v>
      </c>
      <c r="L150" s="157">
        <f t="shared" si="52"/>
        <v>0</v>
      </c>
      <c r="M150" s="148">
        <f t="shared" si="52"/>
        <v>0</v>
      </c>
      <c r="N150" s="148">
        <f>N151+N152</f>
        <v>0</v>
      </c>
      <c r="O150" s="346" t="s">
        <v>241</v>
      </c>
      <c r="P150" s="297" t="s">
        <v>240</v>
      </c>
      <c r="Q150" s="297">
        <v>100</v>
      </c>
      <c r="R150" s="297"/>
      <c r="S150" s="297"/>
      <c r="T150" s="297">
        <v>100</v>
      </c>
      <c r="U150" s="297"/>
      <c r="V150" s="297"/>
      <c r="W150" s="297"/>
      <c r="X150" s="297"/>
      <c r="Y150" s="2"/>
    </row>
    <row r="151" spans="1:25" s="211" customFormat="1" ht="63">
      <c r="A151" s="212"/>
      <c r="B151" s="341"/>
      <c r="C151" s="346"/>
      <c r="D151" s="346"/>
      <c r="E151" s="317"/>
      <c r="F151" s="212" t="s">
        <v>41</v>
      </c>
      <c r="G151" s="157">
        <f>SUM(H151:N151)</f>
        <v>215000</v>
      </c>
      <c r="H151" s="157">
        <v>0</v>
      </c>
      <c r="I151" s="157">
        <v>0</v>
      </c>
      <c r="J151" s="157">
        <v>215000</v>
      </c>
      <c r="K151" s="157"/>
      <c r="L151" s="157"/>
      <c r="M151" s="157"/>
      <c r="N151" s="157"/>
      <c r="O151" s="346"/>
      <c r="P151" s="297"/>
      <c r="Q151" s="297"/>
      <c r="R151" s="297"/>
      <c r="S151" s="297"/>
      <c r="T151" s="297"/>
      <c r="U151" s="297"/>
      <c r="V151" s="297"/>
      <c r="W151" s="297"/>
      <c r="X151" s="297"/>
      <c r="Y151" s="2"/>
    </row>
    <row r="152" spans="1:25" s="211" customFormat="1" ht="47.25">
      <c r="A152" s="212"/>
      <c r="B152" s="341"/>
      <c r="C152" s="346"/>
      <c r="D152" s="346"/>
      <c r="E152" s="318"/>
      <c r="F152" s="212" t="s">
        <v>42</v>
      </c>
      <c r="G152" s="157">
        <f>SUM(H152:N152)</f>
        <v>0</v>
      </c>
      <c r="H152" s="158">
        <v>0</v>
      </c>
      <c r="I152" s="158">
        <v>0</v>
      </c>
      <c r="J152" s="158">
        <v>0</v>
      </c>
      <c r="K152" s="158"/>
      <c r="L152" s="147"/>
      <c r="M152" s="147"/>
      <c r="N152" s="147"/>
      <c r="O152" s="346"/>
      <c r="P152" s="297"/>
      <c r="Q152" s="297"/>
      <c r="R152" s="297"/>
      <c r="S152" s="297"/>
      <c r="T152" s="297"/>
      <c r="U152" s="297"/>
      <c r="V152" s="297"/>
      <c r="W152" s="297"/>
      <c r="X152" s="297"/>
      <c r="Y152" s="2"/>
    </row>
    <row r="153" spans="1:25" s="211" customFormat="1" ht="31.15" customHeight="1">
      <c r="A153" s="212"/>
      <c r="B153" s="341" t="s">
        <v>237</v>
      </c>
      <c r="C153" s="346">
        <v>2022</v>
      </c>
      <c r="D153" s="346">
        <v>2026</v>
      </c>
      <c r="E153" s="314" t="s">
        <v>51</v>
      </c>
      <c r="F153" s="212" t="s">
        <v>36</v>
      </c>
      <c r="G153" s="157">
        <f t="shared" ref="G153:M153" si="53">G154+G155</f>
        <v>310000</v>
      </c>
      <c r="H153" s="157">
        <f t="shared" si="53"/>
        <v>0</v>
      </c>
      <c r="I153" s="157">
        <f t="shared" si="53"/>
        <v>0</v>
      </c>
      <c r="J153" s="157">
        <f t="shared" si="53"/>
        <v>310000</v>
      </c>
      <c r="K153" s="157">
        <f t="shared" si="53"/>
        <v>0</v>
      </c>
      <c r="L153" s="157">
        <f t="shared" si="53"/>
        <v>0</v>
      </c>
      <c r="M153" s="148">
        <f t="shared" si="53"/>
        <v>0</v>
      </c>
      <c r="N153" s="148">
        <f>N154+N155</f>
        <v>0</v>
      </c>
      <c r="O153" s="346" t="s">
        <v>241</v>
      </c>
      <c r="P153" s="297" t="s">
        <v>240</v>
      </c>
      <c r="Q153" s="297">
        <v>100</v>
      </c>
      <c r="R153" s="297"/>
      <c r="S153" s="297"/>
      <c r="T153" s="297">
        <v>100</v>
      </c>
      <c r="U153" s="297"/>
      <c r="V153" s="297"/>
      <c r="W153" s="297"/>
      <c r="X153" s="297"/>
      <c r="Y153" s="2"/>
    </row>
    <row r="154" spans="1:25" s="211" customFormat="1" ht="63">
      <c r="A154" s="212"/>
      <c r="B154" s="341"/>
      <c r="C154" s="346"/>
      <c r="D154" s="346"/>
      <c r="E154" s="317"/>
      <c r="F154" s="212" t="s">
        <v>41</v>
      </c>
      <c r="G154" s="157">
        <f>SUM(H154:N154)</f>
        <v>310000</v>
      </c>
      <c r="H154" s="157">
        <v>0</v>
      </c>
      <c r="I154" s="157">
        <v>0</v>
      </c>
      <c r="J154" s="157">
        <v>310000</v>
      </c>
      <c r="K154" s="157"/>
      <c r="L154" s="157"/>
      <c r="M154" s="157"/>
      <c r="N154" s="157"/>
      <c r="O154" s="346"/>
      <c r="P154" s="297"/>
      <c r="Q154" s="297"/>
      <c r="R154" s="297"/>
      <c r="S154" s="297"/>
      <c r="T154" s="297"/>
      <c r="U154" s="297"/>
      <c r="V154" s="297"/>
      <c r="W154" s="297"/>
      <c r="X154" s="297"/>
      <c r="Y154" s="2"/>
    </row>
    <row r="155" spans="1:25" s="211" customFormat="1" ht="47.25">
      <c r="A155" s="212"/>
      <c r="B155" s="341"/>
      <c r="C155" s="346"/>
      <c r="D155" s="346"/>
      <c r="E155" s="318"/>
      <c r="F155" s="212" t="s">
        <v>42</v>
      </c>
      <c r="G155" s="157">
        <f>SUM(H155:N155)</f>
        <v>0</v>
      </c>
      <c r="H155" s="158">
        <v>0</v>
      </c>
      <c r="I155" s="158">
        <v>0</v>
      </c>
      <c r="J155" s="158">
        <v>0</v>
      </c>
      <c r="K155" s="158"/>
      <c r="L155" s="147"/>
      <c r="M155" s="147"/>
      <c r="N155" s="147"/>
      <c r="O155" s="346"/>
      <c r="P155" s="297"/>
      <c r="Q155" s="297"/>
      <c r="R155" s="297"/>
      <c r="S155" s="297"/>
      <c r="T155" s="297"/>
      <c r="U155" s="297"/>
      <c r="V155" s="297"/>
      <c r="W155" s="297"/>
      <c r="X155" s="297"/>
      <c r="Y155" s="2"/>
    </row>
    <row r="156" spans="1:25" s="211" customFormat="1" ht="31.5">
      <c r="A156" s="212"/>
      <c r="B156" s="341" t="s">
        <v>238</v>
      </c>
      <c r="C156" s="346">
        <v>2022</v>
      </c>
      <c r="D156" s="346">
        <v>2026</v>
      </c>
      <c r="E156" s="314" t="s">
        <v>51</v>
      </c>
      <c r="F156" s="212" t="s">
        <v>36</v>
      </c>
      <c r="G156" s="157">
        <f t="shared" ref="G156:M156" si="54">G157+G158</f>
        <v>2000</v>
      </c>
      <c r="H156" s="157">
        <f t="shared" si="54"/>
        <v>0</v>
      </c>
      <c r="I156" s="157">
        <f t="shared" si="54"/>
        <v>0</v>
      </c>
      <c r="J156" s="157">
        <f t="shared" si="54"/>
        <v>1000</v>
      </c>
      <c r="K156" s="157">
        <f t="shared" si="54"/>
        <v>1000</v>
      </c>
      <c r="L156" s="157">
        <f t="shared" si="54"/>
        <v>0</v>
      </c>
      <c r="M156" s="148">
        <f t="shared" si="54"/>
        <v>0</v>
      </c>
      <c r="N156" s="148">
        <f>N157+N158</f>
        <v>0</v>
      </c>
      <c r="O156" s="346" t="s">
        <v>241</v>
      </c>
      <c r="P156" s="297" t="s">
        <v>240</v>
      </c>
      <c r="Q156" s="297">
        <v>100</v>
      </c>
      <c r="R156" s="297"/>
      <c r="S156" s="297"/>
      <c r="T156" s="297">
        <v>100</v>
      </c>
      <c r="U156" s="297">
        <v>100</v>
      </c>
      <c r="V156" s="297"/>
      <c r="W156" s="297"/>
      <c r="X156" s="297"/>
      <c r="Y156" s="2"/>
    </row>
    <row r="157" spans="1:25" s="211" customFormat="1" ht="63">
      <c r="A157" s="212"/>
      <c r="B157" s="341"/>
      <c r="C157" s="346"/>
      <c r="D157" s="346"/>
      <c r="E157" s="317"/>
      <c r="F157" s="212" t="s">
        <v>41</v>
      </c>
      <c r="G157" s="157">
        <f>SUM(H157:N157)</f>
        <v>2000</v>
      </c>
      <c r="H157" s="157">
        <v>0</v>
      </c>
      <c r="I157" s="157">
        <v>0</v>
      </c>
      <c r="J157" s="157">
        <v>1000</v>
      </c>
      <c r="K157" s="157">
        <v>1000</v>
      </c>
      <c r="L157" s="157"/>
      <c r="M157" s="157"/>
      <c r="N157" s="157"/>
      <c r="O157" s="346"/>
      <c r="P157" s="297"/>
      <c r="Q157" s="297"/>
      <c r="R157" s="297"/>
      <c r="S157" s="297"/>
      <c r="T157" s="297"/>
      <c r="U157" s="297"/>
      <c r="V157" s="297"/>
      <c r="W157" s="297"/>
      <c r="X157" s="297"/>
      <c r="Y157" s="2"/>
    </row>
    <row r="158" spans="1:25" s="211" customFormat="1" ht="47.25">
      <c r="A158" s="212"/>
      <c r="B158" s="341"/>
      <c r="C158" s="346"/>
      <c r="D158" s="346"/>
      <c r="E158" s="318"/>
      <c r="F158" s="212" t="s">
        <v>42</v>
      </c>
      <c r="G158" s="157">
        <f>SUM(H158:N158)</f>
        <v>0</v>
      </c>
      <c r="H158" s="158">
        <v>0</v>
      </c>
      <c r="I158" s="158">
        <v>0</v>
      </c>
      <c r="J158" s="158">
        <v>0</v>
      </c>
      <c r="K158" s="158"/>
      <c r="L158" s="147"/>
      <c r="M158" s="147"/>
      <c r="N158" s="147"/>
      <c r="O158" s="346"/>
      <c r="P158" s="297"/>
      <c r="Q158" s="297"/>
      <c r="R158" s="297"/>
      <c r="S158" s="297"/>
      <c r="T158" s="297"/>
      <c r="U158" s="297"/>
      <c r="V158" s="297"/>
      <c r="W158" s="297"/>
      <c r="X158" s="297"/>
      <c r="Y158" s="2"/>
    </row>
    <row r="159" spans="1:25" s="211" customFormat="1" ht="31.5">
      <c r="A159" s="212"/>
      <c r="B159" s="341" t="s">
        <v>239</v>
      </c>
      <c r="C159" s="346">
        <v>2022</v>
      </c>
      <c r="D159" s="346">
        <v>2026</v>
      </c>
      <c r="E159" s="314" t="s">
        <v>51</v>
      </c>
      <c r="F159" s="212" t="s">
        <v>36</v>
      </c>
      <c r="G159" s="157">
        <f t="shared" ref="G159:M159" si="55">G160+G161</f>
        <v>150000</v>
      </c>
      <c r="H159" s="157">
        <f t="shared" si="55"/>
        <v>0</v>
      </c>
      <c r="I159" s="157">
        <f t="shared" si="55"/>
        <v>0</v>
      </c>
      <c r="J159" s="157">
        <f t="shared" si="55"/>
        <v>150000</v>
      </c>
      <c r="K159" s="157">
        <f t="shared" si="55"/>
        <v>0</v>
      </c>
      <c r="L159" s="157">
        <f t="shared" si="55"/>
        <v>0</v>
      </c>
      <c r="M159" s="148">
        <f t="shared" si="55"/>
        <v>0</v>
      </c>
      <c r="N159" s="148">
        <f>N160+N161</f>
        <v>0</v>
      </c>
      <c r="O159" s="346" t="s">
        <v>241</v>
      </c>
      <c r="P159" s="297" t="s">
        <v>240</v>
      </c>
      <c r="Q159" s="297">
        <v>100</v>
      </c>
      <c r="R159" s="297"/>
      <c r="S159" s="297"/>
      <c r="T159" s="297">
        <v>100</v>
      </c>
      <c r="U159" s="297"/>
      <c r="V159" s="297"/>
      <c r="W159" s="297"/>
      <c r="X159" s="297"/>
      <c r="Y159" s="2"/>
    </row>
    <row r="160" spans="1:25" s="211" customFormat="1" ht="63">
      <c r="A160" s="212"/>
      <c r="B160" s="341"/>
      <c r="C160" s="346"/>
      <c r="D160" s="346"/>
      <c r="E160" s="317"/>
      <c r="F160" s="212" t="s">
        <v>41</v>
      </c>
      <c r="G160" s="157">
        <f>SUM(H160:N160)</f>
        <v>150000</v>
      </c>
      <c r="H160" s="157">
        <v>0</v>
      </c>
      <c r="I160" s="157">
        <v>0</v>
      </c>
      <c r="J160" s="157">
        <v>150000</v>
      </c>
      <c r="K160" s="157"/>
      <c r="L160" s="157"/>
      <c r="M160" s="157"/>
      <c r="N160" s="157"/>
      <c r="O160" s="346"/>
      <c r="P160" s="297"/>
      <c r="Q160" s="297"/>
      <c r="R160" s="297"/>
      <c r="S160" s="297"/>
      <c r="T160" s="297"/>
      <c r="U160" s="297"/>
      <c r="V160" s="297"/>
      <c r="W160" s="297"/>
      <c r="X160" s="297"/>
      <c r="Y160" s="2"/>
    </row>
    <row r="161" spans="1:25" s="211" customFormat="1" ht="47.25">
      <c r="A161" s="212"/>
      <c r="B161" s="341"/>
      <c r="C161" s="346"/>
      <c r="D161" s="346"/>
      <c r="E161" s="318"/>
      <c r="F161" s="212" t="s">
        <v>42</v>
      </c>
      <c r="G161" s="157">
        <f>SUM(H161:N161)</f>
        <v>0</v>
      </c>
      <c r="H161" s="158">
        <v>0</v>
      </c>
      <c r="I161" s="158">
        <v>0</v>
      </c>
      <c r="J161" s="158">
        <v>0</v>
      </c>
      <c r="K161" s="158"/>
      <c r="L161" s="147"/>
      <c r="M161" s="147"/>
      <c r="N161" s="147"/>
      <c r="O161" s="346"/>
      <c r="P161" s="297"/>
      <c r="Q161" s="297"/>
      <c r="R161" s="297"/>
      <c r="S161" s="297"/>
      <c r="T161" s="297"/>
      <c r="U161" s="297"/>
      <c r="V161" s="297"/>
      <c r="W161" s="297"/>
      <c r="X161" s="297"/>
      <c r="Y161" s="2"/>
    </row>
    <row r="162" spans="1:25" s="245" customFormat="1" ht="31.5">
      <c r="A162" s="244"/>
      <c r="B162" s="341" t="s">
        <v>248</v>
      </c>
      <c r="C162" s="346">
        <v>2022</v>
      </c>
      <c r="D162" s="346">
        <v>2026</v>
      </c>
      <c r="E162" s="314" t="s">
        <v>51</v>
      </c>
      <c r="F162" s="244" t="s">
        <v>36</v>
      </c>
      <c r="G162" s="157">
        <f t="shared" ref="G162:M162" si="56">G163+G164</f>
        <v>55000</v>
      </c>
      <c r="H162" s="157">
        <f t="shared" si="56"/>
        <v>0</v>
      </c>
      <c r="I162" s="157">
        <f t="shared" si="56"/>
        <v>0</v>
      </c>
      <c r="J162" s="157">
        <f t="shared" si="56"/>
        <v>55000</v>
      </c>
      <c r="K162" s="157">
        <f t="shared" si="56"/>
        <v>0</v>
      </c>
      <c r="L162" s="157">
        <f t="shared" si="56"/>
        <v>0</v>
      </c>
      <c r="M162" s="148">
        <f t="shared" si="56"/>
        <v>0</v>
      </c>
      <c r="N162" s="148">
        <f>N163+N164</f>
        <v>0</v>
      </c>
      <c r="O162" s="346" t="s">
        <v>241</v>
      </c>
      <c r="P162" s="297" t="s">
        <v>240</v>
      </c>
      <c r="Q162" s="297">
        <v>100</v>
      </c>
      <c r="R162" s="297"/>
      <c r="S162" s="297"/>
      <c r="T162" s="297">
        <v>100</v>
      </c>
      <c r="U162" s="297"/>
      <c r="V162" s="297"/>
      <c r="W162" s="297"/>
      <c r="X162" s="297"/>
      <c r="Y162" s="2"/>
    </row>
    <row r="163" spans="1:25" s="245" customFormat="1" ht="63">
      <c r="A163" s="244"/>
      <c r="B163" s="341"/>
      <c r="C163" s="346"/>
      <c r="D163" s="346"/>
      <c r="E163" s="317"/>
      <c r="F163" s="244" t="s">
        <v>41</v>
      </c>
      <c r="G163" s="157">
        <f>SUM(H163:N163)</f>
        <v>55000</v>
      </c>
      <c r="H163" s="157">
        <v>0</v>
      </c>
      <c r="I163" s="157">
        <v>0</v>
      </c>
      <c r="J163" s="157">
        <v>55000</v>
      </c>
      <c r="K163" s="157">
        <v>0</v>
      </c>
      <c r="L163" s="157">
        <v>0</v>
      </c>
      <c r="M163" s="157">
        <v>0</v>
      </c>
      <c r="N163" s="157">
        <v>0</v>
      </c>
      <c r="O163" s="346"/>
      <c r="P163" s="297"/>
      <c r="Q163" s="297"/>
      <c r="R163" s="297"/>
      <c r="S163" s="297"/>
      <c r="T163" s="297"/>
      <c r="U163" s="297"/>
      <c r="V163" s="297"/>
      <c r="W163" s="297"/>
      <c r="X163" s="297"/>
      <c r="Y163" s="2"/>
    </row>
    <row r="164" spans="1:25" s="245" customFormat="1" ht="76.150000000000006" customHeight="1">
      <c r="A164" s="244"/>
      <c r="B164" s="341"/>
      <c r="C164" s="346"/>
      <c r="D164" s="346"/>
      <c r="E164" s="318"/>
      <c r="F164" s="244" t="s">
        <v>42</v>
      </c>
      <c r="G164" s="157">
        <f>SUM(H164:N164)</f>
        <v>0</v>
      </c>
      <c r="H164" s="158">
        <v>0</v>
      </c>
      <c r="I164" s="158">
        <v>0</v>
      </c>
      <c r="J164" s="158">
        <v>0</v>
      </c>
      <c r="K164" s="158">
        <v>0</v>
      </c>
      <c r="L164" s="147">
        <v>0</v>
      </c>
      <c r="M164" s="147">
        <v>0</v>
      </c>
      <c r="N164" s="147">
        <v>0</v>
      </c>
      <c r="O164" s="346"/>
      <c r="P164" s="297"/>
      <c r="Q164" s="297"/>
      <c r="R164" s="297"/>
      <c r="S164" s="297"/>
      <c r="T164" s="297"/>
      <c r="U164" s="297"/>
      <c r="V164" s="297"/>
      <c r="W164" s="297"/>
      <c r="X164" s="297"/>
      <c r="Y164" s="2"/>
    </row>
    <row r="165" spans="1:25" s="267" customFormat="1" ht="76.150000000000006" customHeight="1">
      <c r="A165" s="266"/>
      <c r="B165" s="341" t="s">
        <v>251</v>
      </c>
      <c r="C165" s="346">
        <v>2023</v>
      </c>
      <c r="D165" s="346">
        <v>2026</v>
      </c>
      <c r="E165" s="314" t="s">
        <v>51</v>
      </c>
      <c r="F165" s="266" t="s">
        <v>36</v>
      </c>
      <c r="G165" s="157">
        <f t="shared" ref="G165:M165" si="57">G166+G167</f>
        <v>3200000</v>
      </c>
      <c r="H165" s="157">
        <f t="shared" si="57"/>
        <v>0</v>
      </c>
      <c r="I165" s="157">
        <f t="shared" si="57"/>
        <v>0</v>
      </c>
      <c r="J165" s="157">
        <f t="shared" si="57"/>
        <v>0</v>
      </c>
      <c r="K165" s="157">
        <f t="shared" si="57"/>
        <v>3200000</v>
      </c>
      <c r="L165" s="157">
        <f t="shared" si="57"/>
        <v>0</v>
      </c>
      <c r="M165" s="148">
        <f t="shared" si="57"/>
        <v>0</v>
      </c>
      <c r="N165" s="148">
        <f>N166+N167</f>
        <v>0</v>
      </c>
      <c r="O165" s="346" t="s">
        <v>241</v>
      </c>
      <c r="P165" s="297" t="s">
        <v>240</v>
      </c>
      <c r="Q165" s="297">
        <v>100</v>
      </c>
      <c r="R165" s="297"/>
      <c r="S165" s="297"/>
      <c r="T165" s="297"/>
      <c r="U165" s="297">
        <v>100</v>
      </c>
      <c r="V165" s="297"/>
      <c r="W165" s="297"/>
      <c r="X165" s="297"/>
      <c r="Y165" s="2"/>
    </row>
    <row r="166" spans="1:25" s="267" customFormat="1" ht="76.150000000000006" customHeight="1">
      <c r="A166" s="266"/>
      <c r="B166" s="341"/>
      <c r="C166" s="346"/>
      <c r="D166" s="346"/>
      <c r="E166" s="317"/>
      <c r="F166" s="266" t="s">
        <v>41</v>
      </c>
      <c r="G166" s="157">
        <f>SUM(H166:N166)</f>
        <v>3200000</v>
      </c>
      <c r="H166" s="157">
        <v>0</v>
      </c>
      <c r="I166" s="157">
        <v>0</v>
      </c>
      <c r="J166" s="157">
        <v>0</v>
      </c>
      <c r="K166" s="157">
        <v>3200000</v>
      </c>
      <c r="L166" s="157">
        <v>0</v>
      </c>
      <c r="M166" s="157">
        <v>0</v>
      </c>
      <c r="N166" s="157">
        <v>0</v>
      </c>
      <c r="O166" s="346"/>
      <c r="P166" s="297"/>
      <c r="Q166" s="297"/>
      <c r="R166" s="297"/>
      <c r="S166" s="297"/>
      <c r="T166" s="297"/>
      <c r="U166" s="297"/>
      <c r="V166" s="297"/>
      <c r="W166" s="297"/>
      <c r="X166" s="297"/>
      <c r="Y166" s="2"/>
    </row>
    <row r="167" spans="1:25" s="267" customFormat="1" ht="76.150000000000006" customHeight="1">
      <c r="A167" s="266"/>
      <c r="B167" s="341"/>
      <c r="C167" s="346"/>
      <c r="D167" s="346"/>
      <c r="E167" s="318"/>
      <c r="F167" s="266" t="s">
        <v>42</v>
      </c>
      <c r="G167" s="157">
        <f>SUM(H167:N167)</f>
        <v>0</v>
      </c>
      <c r="H167" s="158">
        <v>0</v>
      </c>
      <c r="I167" s="158">
        <v>0</v>
      </c>
      <c r="J167" s="158">
        <v>0</v>
      </c>
      <c r="K167" s="158">
        <v>0</v>
      </c>
      <c r="L167" s="147">
        <v>0</v>
      </c>
      <c r="M167" s="147">
        <v>0</v>
      </c>
      <c r="N167" s="147">
        <v>0</v>
      </c>
      <c r="O167" s="346"/>
      <c r="P167" s="297"/>
      <c r="Q167" s="297"/>
      <c r="R167" s="297"/>
      <c r="S167" s="297"/>
      <c r="T167" s="297"/>
      <c r="U167" s="297"/>
      <c r="V167" s="297"/>
      <c r="W167" s="297"/>
      <c r="X167" s="297"/>
      <c r="Y167" s="2"/>
    </row>
    <row r="168" spans="1:25" ht="15.75" customHeight="1">
      <c r="A168" s="402"/>
      <c r="B168" s="341" t="s">
        <v>285</v>
      </c>
      <c r="C168" s="346">
        <v>2023</v>
      </c>
      <c r="D168" s="346">
        <v>2026</v>
      </c>
      <c r="E168" s="314" t="s">
        <v>51</v>
      </c>
      <c r="F168" s="7" t="s">
        <v>36</v>
      </c>
      <c r="G168" s="157">
        <f t="shared" ref="G168:M168" si="58">G169+G170</f>
        <v>1827000</v>
      </c>
      <c r="H168" s="157">
        <f t="shared" si="58"/>
        <v>0</v>
      </c>
      <c r="I168" s="157">
        <f t="shared" si="58"/>
        <v>0</v>
      </c>
      <c r="J168" s="157">
        <f t="shared" si="58"/>
        <v>0</v>
      </c>
      <c r="K168" s="157">
        <f t="shared" si="58"/>
        <v>1827000</v>
      </c>
      <c r="L168" s="157">
        <f t="shared" si="58"/>
        <v>0</v>
      </c>
      <c r="M168" s="148">
        <f t="shared" si="58"/>
        <v>0</v>
      </c>
      <c r="N168" s="148">
        <f>N169+N170</f>
        <v>0</v>
      </c>
      <c r="O168" s="346" t="s">
        <v>241</v>
      </c>
      <c r="P168" s="297" t="s">
        <v>240</v>
      </c>
      <c r="Q168" s="297">
        <v>100</v>
      </c>
      <c r="R168" s="297"/>
      <c r="S168" s="297"/>
      <c r="T168" s="297"/>
      <c r="U168" s="297">
        <v>100</v>
      </c>
      <c r="V168" s="297"/>
      <c r="W168" s="297"/>
      <c r="X168" s="297"/>
      <c r="Y168" s="2"/>
    </row>
    <row r="169" spans="1:25" ht="63.75" customHeight="1">
      <c r="A169" s="402"/>
      <c r="B169" s="341"/>
      <c r="C169" s="346"/>
      <c r="D169" s="346"/>
      <c r="E169" s="317"/>
      <c r="F169" s="7" t="s">
        <v>41</v>
      </c>
      <c r="G169" s="157">
        <f>SUM(H169:N169)</f>
        <v>1827000</v>
      </c>
      <c r="H169" s="157">
        <v>0</v>
      </c>
      <c r="I169" s="157">
        <v>0</v>
      </c>
      <c r="J169" s="157">
        <v>0</v>
      </c>
      <c r="K169" s="157">
        <v>1827000</v>
      </c>
      <c r="L169" s="157">
        <v>0</v>
      </c>
      <c r="M169" s="157">
        <v>0</v>
      </c>
      <c r="N169" s="157">
        <v>0</v>
      </c>
      <c r="O169" s="346"/>
      <c r="P169" s="297"/>
      <c r="Q169" s="297"/>
      <c r="R169" s="297"/>
      <c r="S169" s="297"/>
      <c r="T169" s="297"/>
      <c r="U169" s="297"/>
      <c r="V169" s="297"/>
      <c r="W169" s="297"/>
      <c r="X169" s="297"/>
      <c r="Y169" s="2"/>
    </row>
    <row r="170" spans="1:25" ht="89.45" customHeight="1">
      <c r="A170" s="402"/>
      <c r="B170" s="341"/>
      <c r="C170" s="346"/>
      <c r="D170" s="346"/>
      <c r="E170" s="318"/>
      <c r="F170" s="7" t="s">
        <v>42</v>
      </c>
      <c r="G170" s="157">
        <f>SUM(H170:N170)</f>
        <v>0</v>
      </c>
      <c r="H170" s="158">
        <v>0</v>
      </c>
      <c r="I170" s="158">
        <v>0</v>
      </c>
      <c r="J170" s="158">
        <v>0</v>
      </c>
      <c r="K170" s="158">
        <v>0</v>
      </c>
      <c r="L170" s="147">
        <v>0</v>
      </c>
      <c r="M170" s="147">
        <v>0</v>
      </c>
      <c r="N170" s="147">
        <v>0</v>
      </c>
      <c r="O170" s="346"/>
      <c r="P170" s="297"/>
      <c r="Q170" s="297"/>
      <c r="R170" s="297"/>
      <c r="S170" s="297"/>
      <c r="T170" s="297"/>
      <c r="U170" s="297"/>
      <c r="V170" s="297"/>
      <c r="W170" s="297"/>
      <c r="X170" s="297"/>
      <c r="Y170" s="2"/>
    </row>
    <row r="171" spans="1:25" ht="33" customHeight="1">
      <c r="A171" s="396" t="s">
        <v>54</v>
      </c>
      <c r="B171" s="397"/>
      <c r="C171" s="390"/>
      <c r="D171" s="390"/>
      <c r="E171" s="393"/>
      <c r="F171" s="44" t="s">
        <v>36</v>
      </c>
      <c r="G171" s="159">
        <f t="shared" ref="G171:N171" si="59">G172+G173</f>
        <v>793287629.1099999</v>
      </c>
      <c r="H171" s="159">
        <f t="shared" si="59"/>
        <v>116328458.2</v>
      </c>
      <c r="I171" s="159">
        <f t="shared" si="59"/>
        <v>106264900.06999999</v>
      </c>
      <c r="J171" s="159">
        <f t="shared" si="59"/>
        <v>127536933.62</v>
      </c>
      <c r="K171" s="159">
        <f t="shared" si="59"/>
        <v>141798436.06999999</v>
      </c>
      <c r="L171" s="159">
        <f t="shared" si="59"/>
        <v>127552788.65999998</v>
      </c>
      <c r="M171" s="159">
        <f t="shared" si="59"/>
        <v>85657349.829999998</v>
      </c>
      <c r="N171" s="159">
        <f t="shared" si="59"/>
        <v>88148762.659999996</v>
      </c>
      <c r="O171" s="308"/>
      <c r="P171" s="292"/>
      <c r="Q171" s="292"/>
      <c r="R171" s="292"/>
      <c r="S171" s="292"/>
      <c r="T171" s="292"/>
      <c r="U171" s="292"/>
      <c r="V171" s="292"/>
      <c r="W171" s="292"/>
      <c r="X171" s="292"/>
      <c r="Y171" s="2"/>
    </row>
    <row r="172" spans="1:25" ht="63" customHeight="1">
      <c r="A172" s="398"/>
      <c r="B172" s="399"/>
      <c r="C172" s="391"/>
      <c r="D172" s="391"/>
      <c r="E172" s="394"/>
      <c r="F172" s="44" t="s">
        <v>41</v>
      </c>
      <c r="G172" s="159">
        <f>SUM(H172:N172)</f>
        <v>527412350.81999993</v>
      </c>
      <c r="H172" s="159">
        <f>H25+H58+H139+H133</f>
        <v>79356207.760000005</v>
      </c>
      <c r="I172" s="159">
        <f t="shared" ref="I172:N172" si="60">I25+I58+I139+I133</f>
        <v>72172053.170000002</v>
      </c>
      <c r="J172" s="159">
        <f t="shared" si="60"/>
        <v>76324672.460000008</v>
      </c>
      <c r="K172" s="159">
        <f t="shared" si="60"/>
        <v>101157191.01000001</v>
      </c>
      <c r="L172" s="159">
        <f t="shared" si="60"/>
        <v>87710464.859999985</v>
      </c>
      <c r="M172" s="159">
        <f t="shared" si="60"/>
        <v>54172440.149999999</v>
      </c>
      <c r="N172" s="159">
        <f t="shared" si="60"/>
        <v>56519321.409999996</v>
      </c>
      <c r="O172" s="309"/>
      <c r="P172" s="293"/>
      <c r="Q172" s="293"/>
      <c r="R172" s="293"/>
      <c r="S172" s="293"/>
      <c r="T172" s="293"/>
      <c r="U172" s="293"/>
      <c r="V172" s="293"/>
      <c r="W172" s="293"/>
      <c r="X172" s="293"/>
      <c r="Y172" s="2"/>
    </row>
    <row r="173" spans="1:25" ht="47.25">
      <c r="A173" s="400"/>
      <c r="B173" s="401"/>
      <c r="C173" s="392"/>
      <c r="D173" s="392"/>
      <c r="E173" s="395"/>
      <c r="F173" s="44" t="s">
        <v>42</v>
      </c>
      <c r="G173" s="159">
        <f>SUM(H173:N173)</f>
        <v>265875278.29000002</v>
      </c>
      <c r="H173" s="159">
        <f>H26+H59+H140+H134</f>
        <v>36972250.439999998</v>
      </c>
      <c r="I173" s="159">
        <f t="shared" ref="I173:N173" si="61">I26+I59+I140+I134</f>
        <v>34092846.899999999</v>
      </c>
      <c r="J173" s="159">
        <f t="shared" si="61"/>
        <v>51212261.159999996</v>
      </c>
      <c r="K173" s="159">
        <f t="shared" si="61"/>
        <v>40641245.060000002</v>
      </c>
      <c r="L173" s="159">
        <f t="shared" si="61"/>
        <v>39842323.799999997</v>
      </c>
      <c r="M173" s="159">
        <f t="shared" si="61"/>
        <v>31484909.68</v>
      </c>
      <c r="N173" s="159">
        <f t="shared" si="61"/>
        <v>31629441.25</v>
      </c>
      <c r="O173" s="310"/>
      <c r="P173" s="294"/>
      <c r="Q173" s="294"/>
      <c r="R173" s="294"/>
      <c r="S173" s="294"/>
      <c r="T173" s="294"/>
      <c r="U173" s="294"/>
      <c r="V173" s="294"/>
      <c r="W173" s="294"/>
      <c r="X173" s="294"/>
      <c r="Y173" s="2"/>
    </row>
    <row r="174" spans="1:25" s="10" customFormat="1" ht="30.75" customHeight="1">
      <c r="A174" s="384" t="s">
        <v>118</v>
      </c>
      <c r="B174" s="385"/>
      <c r="C174" s="322">
        <v>2020</v>
      </c>
      <c r="D174" s="322">
        <v>2026</v>
      </c>
      <c r="E174" s="322" t="s">
        <v>55</v>
      </c>
      <c r="F174" s="322" t="s">
        <v>55</v>
      </c>
      <c r="G174" s="407" t="s">
        <v>55</v>
      </c>
      <c r="H174" s="407" t="s">
        <v>55</v>
      </c>
      <c r="I174" s="407" t="s">
        <v>55</v>
      </c>
      <c r="J174" s="407" t="s">
        <v>55</v>
      </c>
      <c r="K174" s="407" t="s">
        <v>55</v>
      </c>
      <c r="L174" s="160" t="s">
        <v>19</v>
      </c>
      <c r="M174" s="406" t="s">
        <v>55</v>
      </c>
      <c r="N174" s="406" t="s">
        <v>55</v>
      </c>
      <c r="O174" s="345" t="s">
        <v>55</v>
      </c>
      <c r="P174" s="345" t="s">
        <v>55</v>
      </c>
      <c r="Q174" s="345" t="s">
        <v>55</v>
      </c>
      <c r="R174" s="345" t="s">
        <v>55</v>
      </c>
      <c r="S174" s="345" t="s">
        <v>55</v>
      </c>
      <c r="T174" s="345" t="s">
        <v>55</v>
      </c>
      <c r="U174" s="345" t="s">
        <v>55</v>
      </c>
      <c r="V174" s="345" t="s">
        <v>55</v>
      </c>
      <c r="W174" s="345" t="s">
        <v>55</v>
      </c>
      <c r="X174" s="345" t="s">
        <v>55</v>
      </c>
      <c r="Y174" s="9"/>
    </row>
    <row r="175" spans="1:25" s="10" customFormat="1" ht="15.75" customHeight="1">
      <c r="A175" s="386"/>
      <c r="B175" s="387"/>
      <c r="C175" s="323"/>
      <c r="D175" s="323"/>
      <c r="E175" s="323"/>
      <c r="F175" s="304"/>
      <c r="G175" s="408"/>
      <c r="H175" s="408"/>
      <c r="I175" s="408"/>
      <c r="J175" s="408"/>
      <c r="K175" s="408"/>
      <c r="L175" s="161"/>
      <c r="M175" s="343"/>
      <c r="N175" s="343"/>
      <c r="O175" s="304"/>
      <c r="P175" s="304"/>
      <c r="Q175" s="304"/>
      <c r="R175" s="304"/>
      <c r="S175" s="304"/>
      <c r="T175" s="304"/>
      <c r="U175" s="304"/>
      <c r="V175" s="304"/>
      <c r="W175" s="304"/>
      <c r="X175" s="304"/>
      <c r="Y175" s="9"/>
    </row>
    <row r="176" spans="1:25" s="10" customFormat="1" ht="70.5" customHeight="1">
      <c r="A176" s="388"/>
      <c r="B176" s="389"/>
      <c r="C176" s="323"/>
      <c r="D176" s="323"/>
      <c r="E176" s="324"/>
      <c r="F176" s="305"/>
      <c r="G176" s="409"/>
      <c r="H176" s="409"/>
      <c r="I176" s="409"/>
      <c r="J176" s="409"/>
      <c r="K176" s="409"/>
      <c r="L176" s="162"/>
      <c r="M176" s="344"/>
      <c r="N176" s="344"/>
      <c r="O176" s="305"/>
      <c r="P176" s="305"/>
      <c r="Q176" s="305"/>
      <c r="R176" s="305"/>
      <c r="S176" s="305"/>
      <c r="T176" s="305"/>
      <c r="U176" s="305"/>
      <c r="V176" s="305"/>
      <c r="W176" s="305"/>
      <c r="X176" s="305"/>
      <c r="Y176" s="9"/>
    </row>
    <row r="177" spans="1:25" s="10" customFormat="1" ht="35.25" customHeight="1">
      <c r="A177" s="376" t="s">
        <v>83</v>
      </c>
      <c r="B177" s="377"/>
      <c r="C177" s="322">
        <v>2020</v>
      </c>
      <c r="D177" s="322">
        <v>2026</v>
      </c>
      <c r="E177" s="286" t="s">
        <v>55</v>
      </c>
      <c r="F177" s="286" t="s">
        <v>55</v>
      </c>
      <c r="G177" s="403" t="s">
        <v>55</v>
      </c>
      <c r="H177" s="403" t="s">
        <v>55</v>
      </c>
      <c r="I177" s="403" t="s">
        <v>55</v>
      </c>
      <c r="J177" s="403" t="s">
        <v>55</v>
      </c>
      <c r="K177" s="403" t="s">
        <v>55</v>
      </c>
      <c r="L177" s="403" t="s">
        <v>19</v>
      </c>
      <c r="M177" s="403" t="s">
        <v>55</v>
      </c>
      <c r="N177" s="403" t="s">
        <v>55</v>
      </c>
      <c r="O177" s="325" t="s">
        <v>55</v>
      </c>
      <c r="P177" s="325" t="s">
        <v>55</v>
      </c>
      <c r="Q177" s="325" t="s">
        <v>55</v>
      </c>
      <c r="R177" s="325" t="s">
        <v>55</v>
      </c>
      <c r="S177" s="325" t="s">
        <v>55</v>
      </c>
      <c r="T177" s="325" t="s">
        <v>55</v>
      </c>
      <c r="U177" s="325" t="s">
        <v>55</v>
      </c>
      <c r="V177" s="325" t="s">
        <v>55</v>
      </c>
      <c r="W177" s="325" t="s">
        <v>55</v>
      </c>
      <c r="X177" s="345" t="s">
        <v>55</v>
      </c>
      <c r="Y177" s="9"/>
    </row>
    <row r="178" spans="1:25" s="10" customFormat="1" ht="70.5" customHeight="1">
      <c r="A178" s="378"/>
      <c r="B178" s="379"/>
      <c r="C178" s="323"/>
      <c r="D178" s="323"/>
      <c r="E178" s="287"/>
      <c r="F178" s="302"/>
      <c r="G178" s="410"/>
      <c r="H178" s="410"/>
      <c r="I178" s="410"/>
      <c r="J178" s="410"/>
      <c r="K178" s="410"/>
      <c r="L178" s="404"/>
      <c r="M178" s="410"/>
      <c r="N178" s="410"/>
      <c r="O178" s="302"/>
      <c r="P178" s="302"/>
      <c r="Q178" s="302"/>
      <c r="R178" s="302"/>
      <c r="S178" s="302"/>
      <c r="T178" s="302"/>
      <c r="U178" s="302"/>
      <c r="V178" s="302"/>
      <c r="W178" s="302"/>
      <c r="X178" s="304"/>
      <c r="Y178" s="9"/>
    </row>
    <row r="179" spans="1:25" s="10" customFormat="1" ht="120" customHeight="1">
      <c r="A179" s="380"/>
      <c r="B179" s="381"/>
      <c r="C179" s="323"/>
      <c r="D179" s="323"/>
      <c r="E179" s="288"/>
      <c r="F179" s="303"/>
      <c r="G179" s="411"/>
      <c r="H179" s="411"/>
      <c r="I179" s="411"/>
      <c r="J179" s="411"/>
      <c r="K179" s="411"/>
      <c r="L179" s="405"/>
      <c r="M179" s="411"/>
      <c r="N179" s="411"/>
      <c r="O179" s="303"/>
      <c r="P179" s="303"/>
      <c r="Q179" s="303"/>
      <c r="R179" s="303"/>
      <c r="S179" s="303"/>
      <c r="T179" s="303"/>
      <c r="U179" s="303"/>
      <c r="V179" s="303"/>
      <c r="W179" s="303"/>
      <c r="X179" s="305"/>
      <c r="Y179" s="9"/>
    </row>
    <row r="180" spans="1:25" s="10" customFormat="1" ht="37.5" customHeight="1">
      <c r="A180" s="289"/>
      <c r="B180" s="289" t="s">
        <v>133</v>
      </c>
      <c r="C180" s="322">
        <v>2020</v>
      </c>
      <c r="D180" s="322">
        <v>2026</v>
      </c>
      <c r="E180" s="286" t="s">
        <v>55</v>
      </c>
      <c r="F180" s="286" t="s">
        <v>55</v>
      </c>
      <c r="G180" s="403" t="s">
        <v>55</v>
      </c>
      <c r="H180" s="403" t="s">
        <v>55</v>
      </c>
      <c r="I180" s="403" t="s">
        <v>55</v>
      </c>
      <c r="J180" s="403" t="s">
        <v>55</v>
      </c>
      <c r="K180" s="403" t="s">
        <v>55</v>
      </c>
      <c r="L180" s="163" t="s">
        <v>19</v>
      </c>
      <c r="M180" s="403" t="s">
        <v>55</v>
      </c>
      <c r="N180" s="403" t="s">
        <v>55</v>
      </c>
      <c r="O180" s="325" t="s">
        <v>55</v>
      </c>
      <c r="P180" s="325" t="s">
        <v>55</v>
      </c>
      <c r="Q180" s="325" t="s">
        <v>55</v>
      </c>
      <c r="R180" s="325" t="s">
        <v>55</v>
      </c>
      <c r="S180" s="325" t="s">
        <v>55</v>
      </c>
      <c r="T180" s="325" t="s">
        <v>55</v>
      </c>
      <c r="U180" s="325" t="s">
        <v>55</v>
      </c>
      <c r="V180" s="325" t="s">
        <v>55</v>
      </c>
      <c r="W180" s="325" t="s">
        <v>55</v>
      </c>
      <c r="X180" s="345" t="s">
        <v>55</v>
      </c>
      <c r="Y180" s="9"/>
    </row>
    <row r="181" spans="1:25" s="10" customFormat="1" ht="36" hidden="1" customHeight="1">
      <c r="A181" s="290"/>
      <c r="B181" s="290"/>
      <c r="C181" s="323"/>
      <c r="D181" s="323"/>
      <c r="E181" s="287"/>
      <c r="F181" s="287"/>
      <c r="G181" s="404"/>
      <c r="H181" s="404"/>
      <c r="I181" s="404"/>
      <c r="J181" s="410"/>
      <c r="K181" s="410"/>
      <c r="L181" s="164" t="s">
        <v>17</v>
      </c>
      <c r="M181" s="410"/>
      <c r="N181" s="410"/>
      <c r="O181" s="302"/>
      <c r="P181" s="302"/>
      <c r="Q181" s="302"/>
      <c r="R181" s="302"/>
      <c r="S181" s="302"/>
      <c r="T181" s="302"/>
      <c r="U181" s="302"/>
      <c r="V181" s="302"/>
      <c r="W181" s="302"/>
      <c r="X181" s="304"/>
      <c r="Y181" s="9"/>
    </row>
    <row r="182" spans="1:25" ht="34.9" hidden="1" customHeight="1">
      <c r="A182" s="291"/>
      <c r="B182" s="291"/>
      <c r="C182" s="323"/>
      <c r="D182" s="323"/>
      <c r="E182" s="288"/>
      <c r="F182" s="288"/>
      <c r="G182" s="405"/>
      <c r="H182" s="405"/>
      <c r="I182" s="405"/>
      <c r="J182" s="165"/>
      <c r="K182" s="165"/>
      <c r="L182" s="165" t="s">
        <v>17</v>
      </c>
      <c r="M182" s="165"/>
      <c r="N182" s="165"/>
      <c r="O182" s="14"/>
      <c r="P182" s="14"/>
      <c r="Q182" s="14"/>
      <c r="R182" s="14"/>
      <c r="S182" s="14"/>
      <c r="T182" s="14"/>
      <c r="U182" s="14"/>
      <c r="V182" s="14"/>
      <c r="W182" s="14"/>
      <c r="X182" s="11"/>
      <c r="Y182" s="2"/>
    </row>
    <row r="183" spans="1:25" s="10" customFormat="1" ht="21" customHeight="1">
      <c r="A183" s="296"/>
      <c r="B183" s="296" t="s">
        <v>56</v>
      </c>
      <c r="C183" s="322">
        <v>2020</v>
      </c>
      <c r="D183" s="322">
        <v>2026</v>
      </c>
      <c r="E183" s="296" t="s">
        <v>114</v>
      </c>
      <c r="F183" s="17" t="s">
        <v>36</v>
      </c>
      <c r="G183" s="155">
        <f>G184+G185</f>
        <v>12574562.189999999</v>
      </c>
      <c r="H183" s="155">
        <f>H184+H185</f>
        <v>2398585.29</v>
      </c>
      <c r="I183" s="155">
        <f t="shared" ref="I183:N183" si="62">I184+I185</f>
        <v>2058695.38</v>
      </c>
      <c r="J183" s="155">
        <f t="shared" si="62"/>
        <v>2434019.94</v>
      </c>
      <c r="K183" s="155">
        <f t="shared" si="62"/>
        <v>2712334.75</v>
      </c>
      <c r="L183" s="155">
        <f t="shared" si="62"/>
        <v>1442740.95</v>
      </c>
      <c r="M183" s="155">
        <f t="shared" si="62"/>
        <v>764092.94</v>
      </c>
      <c r="N183" s="155">
        <f t="shared" si="62"/>
        <v>764092.94</v>
      </c>
      <c r="O183" s="295"/>
      <c r="P183" s="295"/>
      <c r="Q183" s="295"/>
      <c r="R183" s="295"/>
      <c r="S183" s="295"/>
      <c r="T183" s="295"/>
      <c r="U183" s="295"/>
      <c r="V183" s="295"/>
      <c r="W183" s="295"/>
      <c r="X183" s="307"/>
      <c r="Y183" s="9"/>
    </row>
    <row r="184" spans="1:25" s="10" customFormat="1" ht="63" customHeight="1">
      <c r="A184" s="296"/>
      <c r="B184" s="296"/>
      <c r="C184" s="323"/>
      <c r="D184" s="323"/>
      <c r="E184" s="296"/>
      <c r="F184" s="17" t="s">
        <v>41</v>
      </c>
      <c r="G184" s="155">
        <f>SUM(H184:N184)</f>
        <v>2979620.9</v>
      </c>
      <c r="H184" s="155">
        <f>H187+H190+H193+H196+H199+H202+H208+H205</f>
        <v>401079.94</v>
      </c>
      <c r="I184" s="155">
        <f t="shared" ref="I184:N184" si="63">I187+I190+I193+I196+I199+I202+I208+I205</f>
        <v>385769.24</v>
      </c>
      <c r="J184" s="155">
        <f t="shared" si="63"/>
        <v>388063.16000000003</v>
      </c>
      <c r="K184" s="155">
        <f t="shared" si="63"/>
        <v>340708.56</v>
      </c>
      <c r="L184" s="155">
        <f t="shared" si="63"/>
        <v>488000</v>
      </c>
      <c r="M184" s="155">
        <f t="shared" si="63"/>
        <v>488000</v>
      </c>
      <c r="N184" s="155">
        <f t="shared" si="63"/>
        <v>488000</v>
      </c>
      <c r="O184" s="295"/>
      <c r="P184" s="295"/>
      <c r="Q184" s="295"/>
      <c r="R184" s="295"/>
      <c r="S184" s="295"/>
      <c r="T184" s="295"/>
      <c r="U184" s="295"/>
      <c r="V184" s="295"/>
      <c r="W184" s="295"/>
      <c r="X184" s="307"/>
      <c r="Y184" s="9"/>
    </row>
    <row r="185" spans="1:25" s="10" customFormat="1" ht="47.25">
      <c r="A185" s="296"/>
      <c r="B185" s="296"/>
      <c r="C185" s="323"/>
      <c r="D185" s="323"/>
      <c r="E185" s="296"/>
      <c r="F185" s="17" t="s">
        <v>42</v>
      </c>
      <c r="G185" s="155">
        <f>SUM(H185:N185)</f>
        <v>9594941.2899999991</v>
      </c>
      <c r="H185" s="156">
        <f>H188+H191+H194+H197+H200+H203+H209+H206</f>
        <v>1997505.35</v>
      </c>
      <c r="I185" s="156">
        <f t="shared" ref="I185:N185" si="64">I188+I191+I194+I197+I200+I203+I209+I206</f>
        <v>1672926.14</v>
      </c>
      <c r="J185" s="156">
        <f t="shared" si="64"/>
        <v>2045956.78</v>
      </c>
      <c r="K185" s="156">
        <f t="shared" si="64"/>
        <v>2371626.19</v>
      </c>
      <c r="L185" s="156">
        <f t="shared" si="64"/>
        <v>954740.95</v>
      </c>
      <c r="M185" s="156">
        <f t="shared" si="64"/>
        <v>276092.94</v>
      </c>
      <c r="N185" s="156">
        <f t="shared" si="64"/>
        <v>276092.94</v>
      </c>
      <c r="O185" s="295"/>
      <c r="P185" s="295"/>
      <c r="Q185" s="295"/>
      <c r="R185" s="295"/>
      <c r="S185" s="295"/>
      <c r="T185" s="295"/>
      <c r="U185" s="295"/>
      <c r="V185" s="295"/>
      <c r="W185" s="295"/>
      <c r="X185" s="307"/>
      <c r="Y185" s="9"/>
    </row>
    <row r="186" spans="1:25" s="10" customFormat="1" ht="15.75" customHeight="1">
      <c r="A186" s="296"/>
      <c r="B186" s="296" t="s">
        <v>11</v>
      </c>
      <c r="C186" s="322">
        <v>2020</v>
      </c>
      <c r="D186" s="322">
        <v>2026</v>
      </c>
      <c r="E186" s="296" t="s">
        <v>114</v>
      </c>
      <c r="F186" s="17" t="s">
        <v>36</v>
      </c>
      <c r="G186" s="155">
        <f>G187+G188</f>
        <v>326912.71999999997</v>
      </c>
      <c r="H186" s="155">
        <f t="shared" ref="H186:N186" si="65">H187+H188</f>
        <v>42930</v>
      </c>
      <c r="I186" s="155">
        <f t="shared" si="65"/>
        <v>44769.24</v>
      </c>
      <c r="J186" s="155">
        <f t="shared" si="65"/>
        <v>47733.16</v>
      </c>
      <c r="K186" s="155">
        <f t="shared" si="65"/>
        <v>47480.32</v>
      </c>
      <c r="L186" s="155">
        <f t="shared" si="65"/>
        <v>48000</v>
      </c>
      <c r="M186" s="155">
        <f t="shared" si="65"/>
        <v>48000</v>
      </c>
      <c r="N186" s="155">
        <f t="shared" si="65"/>
        <v>48000</v>
      </c>
      <c r="O186" s="295" t="s">
        <v>90</v>
      </c>
      <c r="P186" s="295" t="s">
        <v>91</v>
      </c>
      <c r="Q186" s="295">
        <v>700</v>
      </c>
      <c r="R186" s="295">
        <v>100</v>
      </c>
      <c r="S186" s="295">
        <v>100</v>
      </c>
      <c r="T186" s="295">
        <v>100</v>
      </c>
      <c r="U186" s="295">
        <v>100</v>
      </c>
      <c r="V186" s="295">
        <v>100</v>
      </c>
      <c r="W186" s="295">
        <v>100</v>
      </c>
      <c r="X186" s="297">
        <v>100</v>
      </c>
      <c r="Y186" s="9"/>
    </row>
    <row r="187" spans="1:25" s="10" customFormat="1" ht="63" customHeight="1">
      <c r="A187" s="296"/>
      <c r="B187" s="296"/>
      <c r="C187" s="323"/>
      <c r="D187" s="323"/>
      <c r="E187" s="296"/>
      <c r="F187" s="17" t="s">
        <v>41</v>
      </c>
      <c r="G187" s="155">
        <f>SUM(H187:N187)</f>
        <v>326912.71999999997</v>
      </c>
      <c r="H187" s="155">
        <v>42930</v>
      </c>
      <c r="I187" s="155">
        <v>44769.24</v>
      </c>
      <c r="J187" s="155">
        <v>47733.16</v>
      </c>
      <c r="K187" s="155">
        <v>47480.32</v>
      </c>
      <c r="L187" s="155">
        <v>48000</v>
      </c>
      <c r="M187" s="155">
        <v>48000</v>
      </c>
      <c r="N187" s="155">
        <v>48000</v>
      </c>
      <c r="O187" s="295"/>
      <c r="P187" s="295"/>
      <c r="Q187" s="295"/>
      <c r="R187" s="295"/>
      <c r="S187" s="295"/>
      <c r="T187" s="295"/>
      <c r="U187" s="295"/>
      <c r="V187" s="295"/>
      <c r="W187" s="295"/>
      <c r="X187" s="297"/>
      <c r="Y187" s="9"/>
    </row>
    <row r="188" spans="1:25" s="10" customFormat="1" ht="36.75" customHeight="1">
      <c r="A188" s="296"/>
      <c r="B188" s="296"/>
      <c r="C188" s="323"/>
      <c r="D188" s="323"/>
      <c r="E188" s="296"/>
      <c r="F188" s="17" t="s">
        <v>42</v>
      </c>
      <c r="G188" s="155">
        <f>SUM(H188:N188)</f>
        <v>0</v>
      </c>
      <c r="H188" s="156">
        <v>0</v>
      </c>
      <c r="I188" s="156">
        <v>0</v>
      </c>
      <c r="J188" s="156">
        <v>0</v>
      </c>
      <c r="K188" s="156">
        <v>0</v>
      </c>
      <c r="L188" s="155">
        <v>0</v>
      </c>
      <c r="M188" s="156">
        <v>0</v>
      </c>
      <c r="N188" s="156">
        <v>0</v>
      </c>
      <c r="O188" s="295"/>
      <c r="P188" s="295"/>
      <c r="Q188" s="295"/>
      <c r="R188" s="295"/>
      <c r="S188" s="295"/>
      <c r="T188" s="295"/>
      <c r="U188" s="295"/>
      <c r="V188" s="295"/>
      <c r="W188" s="295"/>
      <c r="X188" s="297"/>
      <c r="Y188" s="9"/>
    </row>
    <row r="189" spans="1:25" s="10" customFormat="1" ht="15.75" customHeight="1">
      <c r="A189" s="296"/>
      <c r="B189" s="296" t="s">
        <v>12</v>
      </c>
      <c r="C189" s="322">
        <v>2020</v>
      </c>
      <c r="D189" s="322">
        <v>2026</v>
      </c>
      <c r="E189" s="296" t="s">
        <v>114</v>
      </c>
      <c r="F189" s="17" t="s">
        <v>36</v>
      </c>
      <c r="G189" s="155">
        <f t="shared" ref="G189:M189" si="66">G190+G191</f>
        <v>0</v>
      </c>
      <c r="H189" s="155">
        <f t="shared" si="66"/>
        <v>0</v>
      </c>
      <c r="I189" s="155">
        <f t="shared" si="66"/>
        <v>0</v>
      </c>
      <c r="J189" s="155">
        <f t="shared" si="66"/>
        <v>0</v>
      </c>
      <c r="K189" s="155">
        <f t="shared" si="66"/>
        <v>0</v>
      </c>
      <c r="L189" s="155">
        <f t="shared" si="66"/>
        <v>0</v>
      </c>
      <c r="M189" s="155">
        <f t="shared" si="66"/>
        <v>0</v>
      </c>
      <c r="N189" s="155">
        <f>N190+N191</f>
        <v>0</v>
      </c>
      <c r="O189" s="295" t="s">
        <v>88</v>
      </c>
      <c r="P189" s="295" t="s">
        <v>89</v>
      </c>
      <c r="Q189" s="295">
        <f>SUM(R189:X191)</f>
        <v>550</v>
      </c>
      <c r="R189" s="295"/>
      <c r="S189" s="295"/>
      <c r="T189" s="295"/>
      <c r="U189" s="295"/>
      <c r="V189" s="295"/>
      <c r="W189" s="295"/>
      <c r="X189" s="297">
        <v>550</v>
      </c>
      <c r="Y189" s="9"/>
    </row>
    <row r="190" spans="1:25" s="10" customFormat="1" ht="63" customHeight="1">
      <c r="A190" s="296"/>
      <c r="B190" s="296"/>
      <c r="C190" s="323"/>
      <c r="D190" s="323"/>
      <c r="E190" s="296"/>
      <c r="F190" s="17" t="s">
        <v>41</v>
      </c>
      <c r="G190" s="155">
        <f>SUM(H190:N190)</f>
        <v>0</v>
      </c>
      <c r="H190" s="155">
        <v>0</v>
      </c>
      <c r="I190" s="155">
        <v>0</v>
      </c>
      <c r="J190" s="155">
        <v>0</v>
      </c>
      <c r="K190" s="155">
        <v>0</v>
      </c>
      <c r="L190" s="155">
        <v>0</v>
      </c>
      <c r="M190" s="155">
        <v>0</v>
      </c>
      <c r="N190" s="155">
        <v>0</v>
      </c>
      <c r="O190" s="295"/>
      <c r="P190" s="295"/>
      <c r="Q190" s="295"/>
      <c r="R190" s="295"/>
      <c r="S190" s="295"/>
      <c r="T190" s="295"/>
      <c r="U190" s="295"/>
      <c r="V190" s="295"/>
      <c r="W190" s="295"/>
      <c r="X190" s="297"/>
      <c r="Y190" s="9"/>
    </row>
    <row r="191" spans="1:25" s="10" customFormat="1" ht="47.25">
      <c r="A191" s="296"/>
      <c r="B191" s="296"/>
      <c r="C191" s="323"/>
      <c r="D191" s="323"/>
      <c r="E191" s="296"/>
      <c r="F191" s="17" t="s">
        <v>42</v>
      </c>
      <c r="G191" s="155">
        <f>SUM(H191:N191)</f>
        <v>0</v>
      </c>
      <c r="H191" s="156">
        <v>0</v>
      </c>
      <c r="I191" s="156">
        <v>0</v>
      </c>
      <c r="J191" s="156">
        <v>0</v>
      </c>
      <c r="K191" s="156">
        <v>0</v>
      </c>
      <c r="L191" s="155">
        <v>0</v>
      </c>
      <c r="M191" s="156">
        <v>0</v>
      </c>
      <c r="N191" s="156">
        <v>0</v>
      </c>
      <c r="O191" s="295"/>
      <c r="P191" s="295"/>
      <c r="Q191" s="295"/>
      <c r="R191" s="295"/>
      <c r="S191" s="295"/>
      <c r="T191" s="295"/>
      <c r="U191" s="295"/>
      <c r="V191" s="295"/>
      <c r="W191" s="295"/>
      <c r="X191" s="297"/>
      <c r="Y191" s="9"/>
    </row>
    <row r="192" spans="1:25" s="10" customFormat="1" ht="21" customHeight="1">
      <c r="A192" s="289"/>
      <c r="B192" s="296" t="s">
        <v>137</v>
      </c>
      <c r="C192" s="322">
        <v>2020</v>
      </c>
      <c r="D192" s="322">
        <v>2026</v>
      </c>
      <c r="E192" s="296" t="s">
        <v>114</v>
      </c>
      <c r="F192" s="17" t="s">
        <v>36</v>
      </c>
      <c r="G192" s="156">
        <f t="shared" ref="G192:N192" si="67">G193+G194</f>
        <v>1462870</v>
      </c>
      <c r="H192" s="156">
        <f t="shared" si="67"/>
        <v>24000</v>
      </c>
      <c r="I192" s="156">
        <f t="shared" si="67"/>
        <v>21000</v>
      </c>
      <c r="J192" s="156">
        <f t="shared" si="67"/>
        <v>18000</v>
      </c>
      <c r="K192" s="156">
        <f t="shared" si="67"/>
        <v>99870</v>
      </c>
      <c r="L192" s="156">
        <f t="shared" si="67"/>
        <v>420000</v>
      </c>
      <c r="M192" s="156">
        <f t="shared" si="67"/>
        <v>440000</v>
      </c>
      <c r="N192" s="156">
        <f t="shared" si="67"/>
        <v>440000</v>
      </c>
      <c r="O192" s="286" t="s">
        <v>94</v>
      </c>
      <c r="P192" s="286" t="s">
        <v>91</v>
      </c>
      <c r="Q192" s="295">
        <v>14</v>
      </c>
      <c r="R192" s="286">
        <v>2</v>
      </c>
      <c r="S192" s="286">
        <v>2</v>
      </c>
      <c r="T192" s="286">
        <v>2</v>
      </c>
      <c r="U192" s="286">
        <v>2</v>
      </c>
      <c r="V192" s="286">
        <v>2</v>
      </c>
      <c r="W192" s="286">
        <v>2</v>
      </c>
      <c r="X192" s="292">
        <v>2</v>
      </c>
      <c r="Y192" s="9"/>
    </row>
    <row r="193" spans="1:25" s="10" customFormat="1" ht="63" customHeight="1">
      <c r="A193" s="290"/>
      <c r="B193" s="296"/>
      <c r="C193" s="323"/>
      <c r="D193" s="323"/>
      <c r="E193" s="296"/>
      <c r="F193" s="17" t="s">
        <v>41</v>
      </c>
      <c r="G193" s="156">
        <f>SUM(H193:N193)</f>
        <v>1462870</v>
      </c>
      <c r="H193" s="156">
        <v>24000</v>
      </c>
      <c r="I193" s="156">
        <v>21000</v>
      </c>
      <c r="J193" s="156">
        <v>18000</v>
      </c>
      <c r="K193" s="156">
        <v>99870</v>
      </c>
      <c r="L193" s="156">
        <v>420000</v>
      </c>
      <c r="M193" s="156">
        <v>440000</v>
      </c>
      <c r="N193" s="156">
        <v>440000</v>
      </c>
      <c r="O193" s="287"/>
      <c r="P193" s="287"/>
      <c r="Q193" s="295"/>
      <c r="R193" s="287"/>
      <c r="S193" s="287"/>
      <c r="T193" s="287"/>
      <c r="U193" s="287"/>
      <c r="V193" s="287"/>
      <c r="W193" s="287"/>
      <c r="X193" s="293"/>
      <c r="Y193" s="9"/>
    </row>
    <row r="194" spans="1:25" s="10" customFormat="1" ht="34.5" customHeight="1">
      <c r="A194" s="291"/>
      <c r="B194" s="296"/>
      <c r="C194" s="323"/>
      <c r="D194" s="323"/>
      <c r="E194" s="296"/>
      <c r="F194" s="17" t="s">
        <v>42</v>
      </c>
      <c r="G194" s="156">
        <f>SUM(H194:N194)</f>
        <v>0</v>
      </c>
      <c r="H194" s="156">
        <v>0</v>
      </c>
      <c r="I194" s="156"/>
      <c r="J194" s="156"/>
      <c r="K194" s="156">
        <v>0</v>
      </c>
      <c r="L194" s="156"/>
      <c r="M194" s="156">
        <v>0</v>
      </c>
      <c r="N194" s="156">
        <v>0</v>
      </c>
      <c r="O194" s="288"/>
      <c r="P194" s="288"/>
      <c r="Q194" s="295"/>
      <c r="R194" s="288"/>
      <c r="S194" s="288"/>
      <c r="T194" s="288"/>
      <c r="U194" s="288"/>
      <c r="V194" s="288"/>
      <c r="W194" s="288"/>
      <c r="X194" s="294"/>
      <c r="Y194" s="9"/>
    </row>
    <row r="195" spans="1:25" s="10" customFormat="1" ht="18.75" customHeight="1">
      <c r="A195" s="289"/>
      <c r="B195" s="296" t="s">
        <v>13</v>
      </c>
      <c r="C195" s="322">
        <v>2020</v>
      </c>
      <c r="D195" s="322">
        <v>2026</v>
      </c>
      <c r="E195" s="296" t="s">
        <v>114</v>
      </c>
      <c r="F195" s="17" t="s">
        <v>36</v>
      </c>
      <c r="G195" s="156">
        <f t="shared" ref="G195:N195" si="68">G196+G197</f>
        <v>16254</v>
      </c>
      <c r="H195" s="156">
        <f t="shared" si="68"/>
        <v>16254</v>
      </c>
      <c r="I195" s="156">
        <f t="shared" si="68"/>
        <v>0</v>
      </c>
      <c r="J195" s="156">
        <f t="shared" si="68"/>
        <v>0</v>
      </c>
      <c r="K195" s="156">
        <f t="shared" si="68"/>
        <v>0</v>
      </c>
      <c r="L195" s="156">
        <f t="shared" si="68"/>
        <v>0</v>
      </c>
      <c r="M195" s="156">
        <f t="shared" si="68"/>
        <v>0</v>
      </c>
      <c r="N195" s="156">
        <f t="shared" si="68"/>
        <v>0</v>
      </c>
      <c r="O195" s="286" t="s">
        <v>87</v>
      </c>
      <c r="P195" s="286" t="s">
        <v>135</v>
      </c>
      <c r="Q195" s="295" t="s">
        <v>43</v>
      </c>
      <c r="R195" s="286">
        <v>0.2</v>
      </c>
      <c r="S195" s="286"/>
      <c r="T195" s="286">
        <v>0</v>
      </c>
      <c r="U195" s="286">
        <v>0</v>
      </c>
      <c r="V195" s="286">
        <v>0</v>
      </c>
      <c r="W195" s="286">
        <v>0</v>
      </c>
      <c r="X195" s="292">
        <v>0</v>
      </c>
      <c r="Y195" s="9"/>
    </row>
    <row r="196" spans="1:25" s="10" customFormat="1" ht="47.25" customHeight="1">
      <c r="A196" s="290"/>
      <c r="B196" s="296"/>
      <c r="C196" s="323"/>
      <c r="D196" s="323"/>
      <c r="E196" s="296"/>
      <c r="F196" s="17" t="s">
        <v>41</v>
      </c>
      <c r="G196" s="156">
        <f>SUM(H196:N196)</f>
        <v>0</v>
      </c>
      <c r="H196" s="156">
        <v>0</v>
      </c>
      <c r="I196" s="156">
        <v>0</v>
      </c>
      <c r="J196" s="156">
        <v>0</v>
      </c>
      <c r="K196" s="156">
        <v>0</v>
      </c>
      <c r="L196" s="156">
        <v>0</v>
      </c>
      <c r="M196" s="156">
        <v>0</v>
      </c>
      <c r="N196" s="156">
        <v>0</v>
      </c>
      <c r="O196" s="287"/>
      <c r="P196" s="287"/>
      <c r="Q196" s="295"/>
      <c r="R196" s="287"/>
      <c r="S196" s="287"/>
      <c r="T196" s="287"/>
      <c r="U196" s="287"/>
      <c r="V196" s="287"/>
      <c r="W196" s="287"/>
      <c r="X196" s="293"/>
      <c r="Y196" s="9"/>
    </row>
    <row r="197" spans="1:25" s="10" customFormat="1" ht="50.25" customHeight="1">
      <c r="A197" s="291"/>
      <c r="B197" s="296"/>
      <c r="C197" s="323"/>
      <c r="D197" s="323"/>
      <c r="E197" s="296"/>
      <c r="F197" s="17" t="s">
        <v>42</v>
      </c>
      <c r="G197" s="156">
        <f>SUM(H197:N197)</f>
        <v>16254</v>
      </c>
      <c r="H197" s="156">
        <v>16254</v>
      </c>
      <c r="I197" s="156"/>
      <c r="J197" s="156">
        <v>0</v>
      </c>
      <c r="K197" s="156">
        <v>0</v>
      </c>
      <c r="L197" s="156">
        <v>0</v>
      </c>
      <c r="M197" s="156">
        <v>0</v>
      </c>
      <c r="N197" s="156">
        <v>0</v>
      </c>
      <c r="O197" s="288"/>
      <c r="P197" s="288"/>
      <c r="Q197" s="295"/>
      <c r="R197" s="288"/>
      <c r="S197" s="288"/>
      <c r="T197" s="288"/>
      <c r="U197" s="288"/>
      <c r="V197" s="288"/>
      <c r="W197" s="288"/>
      <c r="X197" s="294"/>
      <c r="Y197" s="9"/>
    </row>
    <row r="198" spans="1:25" s="10" customFormat="1" ht="21.75" customHeight="1">
      <c r="A198" s="289"/>
      <c r="B198" s="289" t="s">
        <v>14</v>
      </c>
      <c r="C198" s="322">
        <v>2020</v>
      </c>
      <c r="D198" s="322">
        <v>2026</v>
      </c>
      <c r="E198" s="296" t="s">
        <v>114</v>
      </c>
      <c r="F198" s="17" t="s">
        <v>36</v>
      </c>
      <c r="G198" s="156">
        <f t="shared" ref="G198:L198" si="69">G199+G200</f>
        <v>0</v>
      </c>
      <c r="H198" s="156">
        <f t="shared" si="69"/>
        <v>0</v>
      </c>
      <c r="I198" s="156">
        <f t="shared" si="69"/>
        <v>0</v>
      </c>
      <c r="J198" s="156">
        <f t="shared" si="69"/>
        <v>0</v>
      </c>
      <c r="K198" s="156">
        <f t="shared" si="69"/>
        <v>0</v>
      </c>
      <c r="L198" s="156">
        <f t="shared" si="69"/>
        <v>0</v>
      </c>
      <c r="M198" s="156">
        <f>M199+M200</f>
        <v>0</v>
      </c>
      <c r="N198" s="156">
        <f>N199+N200</f>
        <v>0</v>
      </c>
      <c r="O198" s="286" t="s">
        <v>136</v>
      </c>
      <c r="P198" s="286" t="s">
        <v>93</v>
      </c>
      <c r="Q198" s="286">
        <f>SUM(R198:X200)</f>
        <v>0</v>
      </c>
      <c r="R198" s="286">
        <v>0</v>
      </c>
      <c r="S198" s="286"/>
      <c r="T198" s="286"/>
      <c r="U198" s="286"/>
      <c r="V198" s="286"/>
      <c r="W198" s="286"/>
      <c r="X198" s="322"/>
      <c r="Y198" s="9"/>
    </row>
    <row r="199" spans="1:25" s="10" customFormat="1" ht="46.5" customHeight="1">
      <c r="A199" s="290"/>
      <c r="B199" s="290"/>
      <c r="C199" s="323"/>
      <c r="D199" s="323"/>
      <c r="E199" s="296"/>
      <c r="F199" s="17" t="s">
        <v>41</v>
      </c>
      <c r="G199" s="156">
        <f>SUM(H199:N199)</f>
        <v>0</v>
      </c>
      <c r="H199" s="156">
        <v>0</v>
      </c>
      <c r="I199" s="156">
        <v>0</v>
      </c>
      <c r="J199" s="156">
        <v>0</v>
      </c>
      <c r="K199" s="156">
        <v>0</v>
      </c>
      <c r="L199" s="156">
        <v>0</v>
      </c>
      <c r="M199" s="156">
        <v>0</v>
      </c>
      <c r="N199" s="156">
        <v>0</v>
      </c>
      <c r="O199" s="287"/>
      <c r="P199" s="287"/>
      <c r="Q199" s="287"/>
      <c r="R199" s="287"/>
      <c r="S199" s="287"/>
      <c r="T199" s="287"/>
      <c r="U199" s="287"/>
      <c r="V199" s="287"/>
      <c r="W199" s="287"/>
      <c r="X199" s="323"/>
      <c r="Y199" s="9"/>
    </row>
    <row r="200" spans="1:25" s="10" customFormat="1" ht="42.75" customHeight="1">
      <c r="A200" s="291"/>
      <c r="B200" s="291"/>
      <c r="C200" s="323"/>
      <c r="D200" s="323"/>
      <c r="E200" s="296"/>
      <c r="F200" s="17" t="s">
        <v>42</v>
      </c>
      <c r="G200" s="156">
        <f>SUM(H200:N200)</f>
        <v>0</v>
      </c>
      <c r="H200" s="156">
        <v>0</v>
      </c>
      <c r="I200" s="156">
        <v>0</v>
      </c>
      <c r="J200" s="156">
        <v>0</v>
      </c>
      <c r="K200" s="156">
        <v>0</v>
      </c>
      <c r="L200" s="156">
        <v>0</v>
      </c>
      <c r="M200" s="156">
        <v>0</v>
      </c>
      <c r="N200" s="156">
        <v>0</v>
      </c>
      <c r="O200" s="288"/>
      <c r="P200" s="288"/>
      <c r="Q200" s="288"/>
      <c r="R200" s="288"/>
      <c r="S200" s="288"/>
      <c r="T200" s="288"/>
      <c r="U200" s="288"/>
      <c r="V200" s="288"/>
      <c r="W200" s="288"/>
      <c r="X200" s="324"/>
      <c r="Y200" s="9"/>
    </row>
    <row r="201" spans="1:25" s="10" customFormat="1" ht="18" customHeight="1">
      <c r="A201" s="16"/>
      <c r="B201" s="289" t="s">
        <v>15</v>
      </c>
      <c r="C201" s="322">
        <v>2020</v>
      </c>
      <c r="D201" s="322">
        <v>2026</v>
      </c>
      <c r="E201" s="296" t="s">
        <v>114</v>
      </c>
      <c r="F201" s="17" t="s">
        <v>36</v>
      </c>
      <c r="G201" s="156">
        <f t="shared" ref="G201:M201" si="70">G202+G203</f>
        <v>0</v>
      </c>
      <c r="H201" s="156">
        <f>H202+H203</f>
        <v>0</v>
      </c>
      <c r="I201" s="156">
        <f t="shared" si="70"/>
        <v>0</v>
      </c>
      <c r="J201" s="156">
        <f t="shared" si="70"/>
        <v>0</v>
      </c>
      <c r="K201" s="156">
        <f t="shared" si="70"/>
        <v>0</v>
      </c>
      <c r="L201" s="156">
        <f t="shared" si="70"/>
        <v>0</v>
      </c>
      <c r="M201" s="156">
        <f t="shared" si="70"/>
        <v>0</v>
      </c>
      <c r="N201" s="156">
        <f>N202+N203</f>
        <v>0</v>
      </c>
      <c r="O201" s="286" t="s">
        <v>92</v>
      </c>
      <c r="P201" s="286" t="s">
        <v>91</v>
      </c>
      <c r="Q201" s="286">
        <v>2</v>
      </c>
      <c r="R201" s="286">
        <v>2</v>
      </c>
      <c r="S201" s="286"/>
      <c r="T201" s="286"/>
      <c r="U201" s="286"/>
      <c r="V201" s="286"/>
      <c r="W201" s="286"/>
      <c r="X201" s="292"/>
      <c r="Y201" s="9"/>
    </row>
    <row r="202" spans="1:25" s="10" customFormat="1" ht="42.75" customHeight="1">
      <c r="A202" s="16"/>
      <c r="B202" s="290"/>
      <c r="C202" s="323"/>
      <c r="D202" s="323"/>
      <c r="E202" s="296"/>
      <c r="F202" s="17" t="s">
        <v>41</v>
      </c>
      <c r="G202" s="156">
        <f>SUM(H202:N202)</f>
        <v>0</v>
      </c>
      <c r="H202" s="156">
        <v>0</v>
      </c>
      <c r="I202" s="156">
        <v>0</v>
      </c>
      <c r="J202" s="156">
        <v>0</v>
      </c>
      <c r="K202" s="156">
        <v>0</v>
      </c>
      <c r="L202" s="156">
        <v>0</v>
      </c>
      <c r="M202" s="156">
        <v>0</v>
      </c>
      <c r="N202" s="156">
        <v>0</v>
      </c>
      <c r="O202" s="287"/>
      <c r="P202" s="287"/>
      <c r="Q202" s="287"/>
      <c r="R202" s="287"/>
      <c r="S202" s="287"/>
      <c r="T202" s="287"/>
      <c r="U202" s="287"/>
      <c r="V202" s="287"/>
      <c r="W202" s="287"/>
      <c r="X202" s="293"/>
      <c r="Y202" s="9"/>
    </row>
    <row r="203" spans="1:25" s="10" customFormat="1" ht="117" customHeight="1">
      <c r="A203" s="16"/>
      <c r="B203" s="291"/>
      <c r="C203" s="323"/>
      <c r="D203" s="323"/>
      <c r="E203" s="296"/>
      <c r="F203" s="17" t="s">
        <v>42</v>
      </c>
      <c r="G203" s="156">
        <f>SUM(H203:N203)</f>
        <v>0</v>
      </c>
      <c r="H203" s="156">
        <v>0</v>
      </c>
      <c r="I203" s="156">
        <v>0</v>
      </c>
      <c r="J203" s="156">
        <v>0</v>
      </c>
      <c r="K203" s="156">
        <v>0</v>
      </c>
      <c r="L203" s="156">
        <v>0</v>
      </c>
      <c r="M203" s="156">
        <v>0</v>
      </c>
      <c r="N203" s="156">
        <v>0</v>
      </c>
      <c r="O203" s="288"/>
      <c r="P203" s="288"/>
      <c r="Q203" s="288"/>
      <c r="R203" s="288"/>
      <c r="S203" s="288"/>
      <c r="T203" s="288"/>
      <c r="U203" s="288"/>
      <c r="V203" s="288"/>
      <c r="W203" s="288"/>
      <c r="X203" s="294"/>
      <c r="Y203" s="9"/>
    </row>
    <row r="204" spans="1:25" s="10" customFormat="1" ht="37.9" customHeight="1">
      <c r="A204" s="287"/>
      <c r="B204" s="289" t="s">
        <v>201</v>
      </c>
      <c r="C204" s="322">
        <v>2020</v>
      </c>
      <c r="D204" s="322">
        <v>2026</v>
      </c>
      <c r="E204" s="296" t="s">
        <v>114</v>
      </c>
      <c r="F204" s="45" t="s">
        <v>36</v>
      </c>
      <c r="G204" s="156">
        <f t="shared" ref="G204:N204" si="71">G205+G206</f>
        <v>1847967.25</v>
      </c>
      <c r="H204" s="156">
        <f t="shared" si="71"/>
        <v>162330.62</v>
      </c>
      <c r="I204" s="156">
        <f t="shared" si="71"/>
        <v>0</v>
      </c>
      <c r="J204" s="156">
        <f t="shared" si="71"/>
        <v>390874.78</v>
      </c>
      <c r="K204" s="156">
        <f t="shared" si="71"/>
        <v>466483.03</v>
      </c>
      <c r="L204" s="156">
        <f t="shared" si="71"/>
        <v>276092.94</v>
      </c>
      <c r="M204" s="156">
        <f t="shared" si="71"/>
        <v>276092.94</v>
      </c>
      <c r="N204" s="156">
        <f t="shared" si="71"/>
        <v>276092.94</v>
      </c>
      <c r="O204" s="286" t="s">
        <v>202</v>
      </c>
      <c r="P204" s="286" t="s">
        <v>110</v>
      </c>
      <c r="Q204" s="286">
        <v>280</v>
      </c>
      <c r="R204" s="286">
        <v>40</v>
      </c>
      <c r="S204" s="286"/>
      <c r="T204" s="286">
        <v>40</v>
      </c>
      <c r="U204" s="286">
        <v>40</v>
      </c>
      <c r="V204" s="286">
        <v>40</v>
      </c>
      <c r="W204" s="286">
        <v>40</v>
      </c>
      <c r="X204" s="292">
        <v>40</v>
      </c>
      <c r="Y204" s="9"/>
    </row>
    <row r="205" spans="1:25" s="10" customFormat="1" ht="37.9" customHeight="1">
      <c r="A205" s="287"/>
      <c r="B205" s="290"/>
      <c r="C205" s="323"/>
      <c r="D205" s="323"/>
      <c r="E205" s="296"/>
      <c r="F205" s="45" t="s">
        <v>41</v>
      </c>
      <c r="G205" s="156">
        <f>SUM(H205:N205)</f>
        <v>0</v>
      </c>
      <c r="H205" s="156">
        <v>0</v>
      </c>
      <c r="I205" s="156">
        <v>0</v>
      </c>
      <c r="J205" s="156">
        <v>0</v>
      </c>
      <c r="K205" s="156">
        <v>0</v>
      </c>
      <c r="L205" s="156">
        <v>0</v>
      </c>
      <c r="M205" s="156">
        <v>0</v>
      </c>
      <c r="N205" s="156">
        <v>0</v>
      </c>
      <c r="O205" s="287"/>
      <c r="P205" s="287"/>
      <c r="Q205" s="287"/>
      <c r="R205" s="287"/>
      <c r="S205" s="287"/>
      <c r="T205" s="287"/>
      <c r="U205" s="287"/>
      <c r="V205" s="287"/>
      <c r="W205" s="287"/>
      <c r="X205" s="293"/>
      <c r="Y205" s="9"/>
    </row>
    <row r="206" spans="1:25" s="10" customFormat="1" ht="88.15" customHeight="1">
      <c r="A206" s="288"/>
      <c r="B206" s="291"/>
      <c r="C206" s="323"/>
      <c r="D206" s="323"/>
      <c r="E206" s="296"/>
      <c r="F206" s="45" t="s">
        <v>42</v>
      </c>
      <c r="G206" s="156">
        <f>SUM(H206:N206)</f>
        <v>1847967.25</v>
      </c>
      <c r="H206" s="156">
        <v>162330.62</v>
      </c>
      <c r="I206" s="156">
        <v>0</v>
      </c>
      <c r="J206" s="156">
        <v>390874.78</v>
      </c>
      <c r="K206" s="156">
        <v>466483.03</v>
      </c>
      <c r="L206" s="156">
        <v>276092.94</v>
      </c>
      <c r="M206" s="156">
        <v>276092.94</v>
      </c>
      <c r="N206" s="156">
        <v>276092.94</v>
      </c>
      <c r="O206" s="288"/>
      <c r="P206" s="288"/>
      <c r="Q206" s="288"/>
      <c r="R206" s="288"/>
      <c r="S206" s="288"/>
      <c r="T206" s="288"/>
      <c r="U206" s="288"/>
      <c r="V206" s="288"/>
      <c r="W206" s="288"/>
      <c r="X206" s="294"/>
      <c r="Y206" s="9"/>
    </row>
    <row r="207" spans="1:25" s="10" customFormat="1" ht="20.25" customHeight="1">
      <c r="A207" s="289"/>
      <c r="B207" s="289" t="s">
        <v>143</v>
      </c>
      <c r="C207" s="322">
        <v>2020</v>
      </c>
      <c r="D207" s="322">
        <v>2026</v>
      </c>
      <c r="E207" s="296" t="s">
        <v>114</v>
      </c>
      <c r="F207" s="17" t="s">
        <v>36</v>
      </c>
      <c r="G207" s="156">
        <f t="shared" ref="G207:N207" si="72">G208+G209</f>
        <v>8920558.2200000007</v>
      </c>
      <c r="H207" s="156">
        <f t="shared" si="72"/>
        <v>2153070.67</v>
      </c>
      <c r="I207" s="156">
        <f t="shared" si="72"/>
        <v>1992926.14</v>
      </c>
      <c r="J207" s="156">
        <f t="shared" si="72"/>
        <v>1977412</v>
      </c>
      <c r="K207" s="156">
        <f t="shared" si="72"/>
        <v>2098501.4</v>
      </c>
      <c r="L207" s="156">
        <f t="shared" si="72"/>
        <v>698648.01</v>
      </c>
      <c r="M207" s="156">
        <f t="shared" si="72"/>
        <v>0</v>
      </c>
      <c r="N207" s="156">
        <f t="shared" si="72"/>
        <v>0</v>
      </c>
      <c r="O207" s="295" t="s">
        <v>88</v>
      </c>
      <c r="P207" s="286" t="s">
        <v>89</v>
      </c>
      <c r="Q207" s="286">
        <f>SUM(R207:X209)</f>
        <v>4240</v>
      </c>
      <c r="R207" s="286">
        <v>550</v>
      </c>
      <c r="S207" s="286">
        <v>650</v>
      </c>
      <c r="T207" s="286">
        <v>640</v>
      </c>
      <c r="U207" s="286">
        <v>650</v>
      </c>
      <c r="V207" s="286">
        <v>650</v>
      </c>
      <c r="W207" s="286">
        <v>550</v>
      </c>
      <c r="X207" s="292">
        <v>550</v>
      </c>
      <c r="Y207" s="9"/>
    </row>
    <row r="208" spans="1:25" s="10" customFormat="1" ht="50.25" customHeight="1">
      <c r="A208" s="290"/>
      <c r="B208" s="290"/>
      <c r="C208" s="323"/>
      <c r="D208" s="323"/>
      <c r="E208" s="296"/>
      <c r="F208" s="17" t="s">
        <v>41</v>
      </c>
      <c r="G208" s="156">
        <f>SUM(H208:N208)</f>
        <v>1189838.18</v>
      </c>
      <c r="H208" s="156">
        <v>334149.94</v>
      </c>
      <c r="I208" s="156">
        <v>320000</v>
      </c>
      <c r="J208" s="156">
        <v>322330</v>
      </c>
      <c r="K208" s="156">
        <v>193358.24</v>
      </c>
      <c r="L208" s="156">
        <v>20000</v>
      </c>
      <c r="M208" s="156">
        <v>0</v>
      </c>
      <c r="N208" s="156">
        <v>0</v>
      </c>
      <c r="O208" s="295"/>
      <c r="P208" s="287"/>
      <c r="Q208" s="287"/>
      <c r="R208" s="287"/>
      <c r="S208" s="287"/>
      <c r="T208" s="287"/>
      <c r="U208" s="287"/>
      <c r="V208" s="287"/>
      <c r="W208" s="287"/>
      <c r="X208" s="293"/>
      <c r="Y208" s="9"/>
    </row>
    <row r="209" spans="1:25" s="10" customFormat="1" ht="45.75" customHeight="1">
      <c r="A209" s="291"/>
      <c r="B209" s="291"/>
      <c r="C209" s="323"/>
      <c r="D209" s="323"/>
      <c r="E209" s="296"/>
      <c r="F209" s="17" t="s">
        <v>42</v>
      </c>
      <c r="G209" s="156">
        <f>SUM(H209:N209)</f>
        <v>7730720.04</v>
      </c>
      <c r="H209" s="156">
        <v>1818920.73</v>
      </c>
      <c r="I209" s="156">
        <v>1672926.14</v>
      </c>
      <c r="J209" s="156">
        <v>1655082</v>
      </c>
      <c r="K209" s="156">
        <v>1905143.16</v>
      </c>
      <c r="L209" s="156">
        <v>678648.01</v>
      </c>
      <c r="M209" s="156">
        <v>0</v>
      </c>
      <c r="N209" s="156">
        <v>0</v>
      </c>
      <c r="O209" s="295"/>
      <c r="P209" s="288"/>
      <c r="Q209" s="288"/>
      <c r="R209" s="288"/>
      <c r="S209" s="288"/>
      <c r="T209" s="288"/>
      <c r="U209" s="288"/>
      <c r="V209" s="288"/>
      <c r="W209" s="288"/>
      <c r="X209" s="294"/>
      <c r="Y209" s="9"/>
    </row>
    <row r="210" spans="1:25" s="10" customFormat="1" ht="49.5" customHeight="1">
      <c r="A210" s="33"/>
      <c r="B210" s="33" t="s">
        <v>134</v>
      </c>
      <c r="C210" s="34">
        <v>2020</v>
      </c>
      <c r="D210" s="34">
        <v>2026</v>
      </c>
      <c r="E210" s="29" t="s">
        <v>55</v>
      </c>
      <c r="F210" s="31" t="s">
        <v>55</v>
      </c>
      <c r="G210" s="156" t="s">
        <v>55</v>
      </c>
      <c r="H210" s="156" t="s">
        <v>55</v>
      </c>
      <c r="I210" s="156" t="s">
        <v>55</v>
      </c>
      <c r="J210" s="156" t="s">
        <v>55</v>
      </c>
      <c r="K210" s="156" t="s">
        <v>55</v>
      </c>
      <c r="L210" s="156" t="s">
        <v>55</v>
      </c>
      <c r="M210" s="156" t="s">
        <v>55</v>
      </c>
      <c r="N210" s="156" t="s">
        <v>55</v>
      </c>
      <c r="O210" s="30" t="s">
        <v>55</v>
      </c>
      <c r="P210" s="30" t="s">
        <v>55</v>
      </c>
      <c r="Q210" s="30" t="s">
        <v>55</v>
      </c>
      <c r="R210" s="30" t="s">
        <v>55</v>
      </c>
      <c r="S210" s="30" t="s">
        <v>55</v>
      </c>
      <c r="T210" s="30" t="s">
        <v>55</v>
      </c>
      <c r="U210" s="30" t="s">
        <v>55</v>
      </c>
      <c r="V210" s="30" t="s">
        <v>55</v>
      </c>
      <c r="W210" s="30" t="s">
        <v>55</v>
      </c>
      <c r="X210" s="32" t="s">
        <v>55</v>
      </c>
      <c r="Y210" s="9"/>
    </row>
    <row r="211" spans="1:25" s="10" customFormat="1" ht="45.75" customHeight="1">
      <c r="A211" s="28"/>
      <c r="B211" s="289" t="s">
        <v>66</v>
      </c>
      <c r="C211" s="322">
        <v>2020</v>
      </c>
      <c r="D211" s="322">
        <v>2026</v>
      </c>
      <c r="E211" s="289" t="s">
        <v>57</v>
      </c>
      <c r="F211" s="26" t="s">
        <v>36</v>
      </c>
      <c r="G211" s="156">
        <f>G212+G213</f>
        <v>180430.18</v>
      </c>
      <c r="H211" s="155">
        <f>H212+H213</f>
        <v>0</v>
      </c>
      <c r="I211" s="155">
        <f t="shared" ref="I211:N211" si="73">I212+I213</f>
        <v>1650</v>
      </c>
      <c r="J211" s="155">
        <f t="shared" si="73"/>
        <v>13562.68</v>
      </c>
      <c r="K211" s="155">
        <f t="shared" si="73"/>
        <v>15217.5</v>
      </c>
      <c r="L211" s="155">
        <f t="shared" si="73"/>
        <v>50000</v>
      </c>
      <c r="M211" s="155">
        <f t="shared" si="73"/>
        <v>50000</v>
      </c>
      <c r="N211" s="155">
        <f t="shared" si="73"/>
        <v>50000</v>
      </c>
      <c r="O211" s="286"/>
      <c r="P211" s="286" t="s">
        <v>35</v>
      </c>
      <c r="Q211" s="286" t="s">
        <v>35</v>
      </c>
      <c r="R211" s="286" t="s">
        <v>35</v>
      </c>
      <c r="S211" s="286" t="s">
        <v>35</v>
      </c>
      <c r="T211" s="286" t="s">
        <v>35</v>
      </c>
      <c r="U211" s="286" t="s">
        <v>35</v>
      </c>
      <c r="V211" s="286" t="s">
        <v>35</v>
      </c>
      <c r="W211" s="286" t="s">
        <v>35</v>
      </c>
      <c r="X211" s="292" t="s">
        <v>35</v>
      </c>
      <c r="Y211" s="9"/>
    </row>
    <row r="212" spans="1:25" s="10" customFormat="1" ht="45.75" customHeight="1">
      <c r="A212" s="28"/>
      <c r="B212" s="290"/>
      <c r="C212" s="323"/>
      <c r="D212" s="323"/>
      <c r="E212" s="290"/>
      <c r="F212" s="26" t="s">
        <v>41</v>
      </c>
      <c r="G212" s="156">
        <f>SUM(H212:N212)</f>
        <v>180430.18</v>
      </c>
      <c r="H212" s="155">
        <f>H215+H221+H218</f>
        <v>0</v>
      </c>
      <c r="I212" s="155">
        <f>I215+I221+I218</f>
        <v>1650</v>
      </c>
      <c r="J212" s="155">
        <f t="shared" ref="J212:N212" si="74">J215+J221+J218</f>
        <v>13562.68</v>
      </c>
      <c r="K212" s="155">
        <f t="shared" si="74"/>
        <v>15217.5</v>
      </c>
      <c r="L212" s="155">
        <f t="shared" si="74"/>
        <v>50000</v>
      </c>
      <c r="M212" s="155">
        <f t="shared" si="74"/>
        <v>50000</v>
      </c>
      <c r="N212" s="155">
        <f t="shared" si="74"/>
        <v>50000</v>
      </c>
      <c r="O212" s="287"/>
      <c r="P212" s="287"/>
      <c r="Q212" s="287"/>
      <c r="R212" s="287"/>
      <c r="S212" s="287"/>
      <c r="T212" s="287"/>
      <c r="U212" s="287"/>
      <c r="V212" s="287"/>
      <c r="W212" s="287"/>
      <c r="X212" s="293"/>
      <c r="Y212" s="9"/>
    </row>
    <row r="213" spans="1:25" s="10" customFormat="1" ht="45.75" customHeight="1">
      <c r="A213" s="28"/>
      <c r="B213" s="291"/>
      <c r="C213" s="323"/>
      <c r="D213" s="323"/>
      <c r="E213" s="291"/>
      <c r="F213" s="26" t="s">
        <v>42</v>
      </c>
      <c r="G213" s="156">
        <f>SUM(H213:N213)</f>
        <v>0</v>
      </c>
      <c r="H213" s="156">
        <f>H216+H222+H219</f>
        <v>0</v>
      </c>
      <c r="I213" s="156">
        <f>I216+I222+I219</f>
        <v>0</v>
      </c>
      <c r="J213" s="156">
        <f t="shared" ref="J213:N213" si="75">J216+J222+J219</f>
        <v>0</v>
      </c>
      <c r="K213" s="156">
        <f t="shared" si="75"/>
        <v>0</v>
      </c>
      <c r="L213" s="156">
        <f t="shared" si="75"/>
        <v>0</v>
      </c>
      <c r="M213" s="156">
        <f t="shared" si="75"/>
        <v>0</v>
      </c>
      <c r="N213" s="156">
        <f t="shared" si="75"/>
        <v>0</v>
      </c>
      <c r="O213" s="288"/>
      <c r="P213" s="288"/>
      <c r="Q213" s="288"/>
      <c r="R213" s="288"/>
      <c r="S213" s="288"/>
      <c r="T213" s="288"/>
      <c r="U213" s="288"/>
      <c r="V213" s="288"/>
      <c r="W213" s="288"/>
      <c r="X213" s="294"/>
      <c r="Y213" s="9"/>
    </row>
    <row r="214" spans="1:25" s="10" customFormat="1" ht="45.75" customHeight="1">
      <c r="A214" s="28"/>
      <c r="B214" s="289" t="s">
        <v>212</v>
      </c>
      <c r="C214" s="382">
        <v>2020</v>
      </c>
      <c r="D214" s="382">
        <v>2026</v>
      </c>
      <c r="E214" s="296" t="s">
        <v>57</v>
      </c>
      <c r="F214" s="180" t="s">
        <v>36</v>
      </c>
      <c r="G214" s="156">
        <f>G215+G216</f>
        <v>20000</v>
      </c>
      <c r="H214" s="155">
        <f t="shared" ref="H214" si="76">H215+H216</f>
        <v>0</v>
      </c>
      <c r="I214" s="155">
        <f>I215+I216</f>
        <v>0</v>
      </c>
      <c r="J214" s="155">
        <f t="shared" ref="J214:M214" si="77">J215+J216</f>
        <v>0</v>
      </c>
      <c r="K214" s="155">
        <f t="shared" si="77"/>
        <v>5000</v>
      </c>
      <c r="L214" s="155">
        <f t="shared" si="77"/>
        <v>5000</v>
      </c>
      <c r="M214" s="155">
        <f t="shared" si="77"/>
        <v>5000</v>
      </c>
      <c r="N214" s="155">
        <f>N215+N216</f>
        <v>5000</v>
      </c>
      <c r="O214" s="295" t="s">
        <v>211</v>
      </c>
      <c r="P214" s="295" t="s">
        <v>93</v>
      </c>
      <c r="Q214" s="295">
        <f>SUM(R214:X216)</f>
        <v>40</v>
      </c>
      <c r="R214" s="295"/>
      <c r="S214" s="295"/>
      <c r="T214" s="295"/>
      <c r="U214" s="295">
        <v>10</v>
      </c>
      <c r="V214" s="295">
        <v>10</v>
      </c>
      <c r="W214" s="295">
        <v>10</v>
      </c>
      <c r="X214" s="425">
        <v>10</v>
      </c>
      <c r="Y214" s="9"/>
    </row>
    <row r="215" spans="1:25" s="10" customFormat="1" ht="45.75" customHeight="1">
      <c r="A215" s="28"/>
      <c r="B215" s="290"/>
      <c r="C215" s="383"/>
      <c r="D215" s="383"/>
      <c r="E215" s="296"/>
      <c r="F215" s="180" t="s">
        <v>41</v>
      </c>
      <c r="G215" s="156">
        <f>SUM(H215:N215)</f>
        <v>20000</v>
      </c>
      <c r="H215" s="155">
        <v>0</v>
      </c>
      <c r="I215" s="155">
        <v>0</v>
      </c>
      <c r="J215" s="155">
        <v>0</v>
      </c>
      <c r="K215" s="155">
        <v>5000</v>
      </c>
      <c r="L215" s="155">
        <v>5000</v>
      </c>
      <c r="M215" s="155">
        <v>5000</v>
      </c>
      <c r="N215" s="155">
        <v>5000</v>
      </c>
      <c r="O215" s="295"/>
      <c r="P215" s="295"/>
      <c r="Q215" s="295"/>
      <c r="R215" s="295"/>
      <c r="S215" s="295"/>
      <c r="T215" s="295"/>
      <c r="U215" s="295"/>
      <c r="V215" s="295"/>
      <c r="W215" s="295"/>
      <c r="X215" s="425"/>
      <c r="Y215" s="9"/>
    </row>
    <row r="216" spans="1:25" s="10" customFormat="1" ht="72.599999999999994" customHeight="1">
      <c r="A216" s="28"/>
      <c r="B216" s="291"/>
      <c r="C216" s="383"/>
      <c r="D216" s="383"/>
      <c r="E216" s="296"/>
      <c r="F216" s="180" t="s">
        <v>42</v>
      </c>
      <c r="G216" s="156">
        <f>SUM(H216:N216)</f>
        <v>0</v>
      </c>
      <c r="H216" s="156">
        <v>0</v>
      </c>
      <c r="I216" s="156">
        <v>0</v>
      </c>
      <c r="J216" s="156">
        <v>0</v>
      </c>
      <c r="K216" s="156">
        <v>0</v>
      </c>
      <c r="L216" s="155">
        <v>0</v>
      </c>
      <c r="M216" s="156">
        <v>0</v>
      </c>
      <c r="N216" s="156">
        <v>0</v>
      </c>
      <c r="O216" s="295"/>
      <c r="P216" s="295"/>
      <c r="Q216" s="295"/>
      <c r="R216" s="295"/>
      <c r="S216" s="295"/>
      <c r="T216" s="295"/>
      <c r="U216" s="295"/>
      <c r="V216" s="295"/>
      <c r="W216" s="295"/>
      <c r="X216" s="425"/>
      <c r="Y216" s="9"/>
    </row>
    <row r="217" spans="1:25" s="10" customFormat="1" ht="72.599999999999994" customHeight="1">
      <c r="A217" s="176"/>
      <c r="B217" s="289" t="s">
        <v>230</v>
      </c>
      <c r="C217" s="178">
        <v>2020</v>
      </c>
      <c r="D217" s="178">
        <v>2026</v>
      </c>
      <c r="E217" s="296" t="s">
        <v>57</v>
      </c>
      <c r="F217" s="177" t="s">
        <v>36</v>
      </c>
      <c r="G217" s="156">
        <f>G218+G219</f>
        <v>160430.18</v>
      </c>
      <c r="H217" s="156">
        <f>H218+H219</f>
        <v>0</v>
      </c>
      <c r="I217" s="156">
        <f t="shared" ref="I217:N217" si="78">I218+I219</f>
        <v>1650</v>
      </c>
      <c r="J217" s="156">
        <f t="shared" si="78"/>
        <v>13562.68</v>
      </c>
      <c r="K217" s="156">
        <f t="shared" si="78"/>
        <v>10217.5</v>
      </c>
      <c r="L217" s="156">
        <f t="shared" si="78"/>
        <v>45000</v>
      </c>
      <c r="M217" s="156">
        <f t="shared" si="78"/>
        <v>45000</v>
      </c>
      <c r="N217" s="156">
        <f t="shared" si="78"/>
        <v>45000</v>
      </c>
      <c r="O217" s="433" t="s">
        <v>131</v>
      </c>
      <c r="P217" s="295" t="s">
        <v>93</v>
      </c>
      <c r="Q217" s="295">
        <f>SUM(R217:X219)</f>
        <v>180</v>
      </c>
      <c r="R217" s="286"/>
      <c r="S217" s="286">
        <v>30</v>
      </c>
      <c r="T217" s="286">
        <v>30</v>
      </c>
      <c r="U217" s="286">
        <v>30</v>
      </c>
      <c r="V217" s="286">
        <v>30</v>
      </c>
      <c r="W217" s="286">
        <v>30</v>
      </c>
      <c r="X217" s="286">
        <v>30</v>
      </c>
      <c r="Y217" s="9"/>
    </row>
    <row r="218" spans="1:25" s="10" customFormat="1" ht="72.599999999999994" customHeight="1">
      <c r="A218" s="176"/>
      <c r="B218" s="290"/>
      <c r="C218" s="178"/>
      <c r="D218" s="178"/>
      <c r="E218" s="296"/>
      <c r="F218" s="177" t="s">
        <v>41</v>
      </c>
      <c r="G218" s="156">
        <f>SUM(H218:N218)</f>
        <v>160430.18</v>
      </c>
      <c r="H218" s="156">
        <v>0</v>
      </c>
      <c r="I218" s="156">
        <v>1650</v>
      </c>
      <c r="J218" s="208">
        <v>13562.68</v>
      </c>
      <c r="K218" s="156">
        <v>10217.5</v>
      </c>
      <c r="L218" s="156">
        <v>45000</v>
      </c>
      <c r="M218" s="156">
        <v>45000</v>
      </c>
      <c r="N218" s="156">
        <v>45000</v>
      </c>
      <c r="O218" s="434"/>
      <c r="P218" s="295"/>
      <c r="Q218" s="295"/>
      <c r="R218" s="287"/>
      <c r="S218" s="287"/>
      <c r="T218" s="287"/>
      <c r="U218" s="287"/>
      <c r="V218" s="287"/>
      <c r="W218" s="287"/>
      <c r="X218" s="287"/>
      <c r="Y218" s="9"/>
    </row>
    <row r="219" spans="1:25" s="10" customFormat="1" ht="72.599999999999994" customHeight="1">
      <c r="A219" s="176"/>
      <c r="B219" s="291"/>
      <c r="C219" s="178"/>
      <c r="D219" s="178"/>
      <c r="E219" s="296"/>
      <c r="F219" s="177" t="s">
        <v>42</v>
      </c>
      <c r="G219" s="156">
        <f>SUM(H219:N219)</f>
        <v>0</v>
      </c>
      <c r="H219" s="156"/>
      <c r="I219" s="156"/>
      <c r="J219" s="156"/>
      <c r="K219" s="156"/>
      <c r="L219" s="156"/>
      <c r="M219" s="156"/>
      <c r="N219" s="156"/>
      <c r="O219" s="435"/>
      <c r="P219" s="295"/>
      <c r="Q219" s="295"/>
      <c r="R219" s="288"/>
      <c r="S219" s="288"/>
      <c r="T219" s="288"/>
      <c r="U219" s="288"/>
      <c r="V219" s="288"/>
      <c r="W219" s="288"/>
      <c r="X219" s="288"/>
      <c r="Y219" s="9"/>
    </row>
    <row r="220" spans="1:25" s="10" customFormat="1" ht="45.75" customHeight="1">
      <c r="A220" s="179"/>
      <c r="B220" s="289" t="s">
        <v>213</v>
      </c>
      <c r="C220" s="181">
        <v>2022</v>
      </c>
      <c r="D220" s="181">
        <v>2026</v>
      </c>
      <c r="E220" s="296" t="s">
        <v>57</v>
      </c>
      <c r="F220" s="180" t="s">
        <v>36</v>
      </c>
      <c r="G220" s="156">
        <f>G221+G222</f>
        <v>0</v>
      </c>
      <c r="H220" s="156">
        <f>H221+H222</f>
        <v>0</v>
      </c>
      <c r="I220" s="156">
        <f t="shared" ref="I220:N220" si="79">I221+I222</f>
        <v>0</v>
      </c>
      <c r="J220" s="156">
        <f t="shared" si="79"/>
        <v>0</v>
      </c>
      <c r="K220" s="156">
        <f t="shared" si="79"/>
        <v>0</v>
      </c>
      <c r="L220" s="156">
        <f t="shared" si="79"/>
        <v>0</v>
      </c>
      <c r="M220" s="156">
        <f t="shared" si="79"/>
        <v>0</v>
      </c>
      <c r="N220" s="156">
        <f t="shared" si="79"/>
        <v>0</v>
      </c>
      <c r="O220" s="335" t="s">
        <v>214</v>
      </c>
      <c r="P220" s="295" t="s">
        <v>93</v>
      </c>
      <c r="Q220" s="295">
        <v>1</v>
      </c>
      <c r="R220" s="286"/>
      <c r="S220" s="286"/>
      <c r="T220" s="286">
        <v>1</v>
      </c>
      <c r="U220" s="286"/>
      <c r="V220" s="286"/>
      <c r="W220" s="286"/>
      <c r="X220" s="286"/>
      <c r="Y220" s="9"/>
    </row>
    <row r="221" spans="1:25" s="10" customFormat="1" ht="45.75" customHeight="1">
      <c r="A221" s="179"/>
      <c r="B221" s="290"/>
      <c r="C221" s="181"/>
      <c r="D221" s="181"/>
      <c r="E221" s="296"/>
      <c r="F221" s="180" t="s">
        <v>41</v>
      </c>
      <c r="G221" s="156">
        <f>SUM(H221:N221)</f>
        <v>0</v>
      </c>
      <c r="H221" s="156">
        <v>0</v>
      </c>
      <c r="I221" s="156">
        <v>0</v>
      </c>
      <c r="J221" s="156">
        <v>0</v>
      </c>
      <c r="K221" s="156">
        <v>0</v>
      </c>
      <c r="L221" s="156">
        <v>0</v>
      </c>
      <c r="M221" s="156">
        <v>0</v>
      </c>
      <c r="N221" s="156">
        <v>0</v>
      </c>
      <c r="O221" s="336"/>
      <c r="P221" s="295"/>
      <c r="Q221" s="295"/>
      <c r="R221" s="287"/>
      <c r="S221" s="287"/>
      <c r="T221" s="287"/>
      <c r="U221" s="287"/>
      <c r="V221" s="287"/>
      <c r="W221" s="287"/>
      <c r="X221" s="287"/>
      <c r="Y221" s="9"/>
    </row>
    <row r="222" spans="1:25" s="10" customFormat="1" ht="45.75" customHeight="1">
      <c r="A222" s="179"/>
      <c r="B222" s="291"/>
      <c r="C222" s="181"/>
      <c r="D222" s="181"/>
      <c r="E222" s="296"/>
      <c r="F222" s="180" t="s">
        <v>42</v>
      </c>
      <c r="G222" s="156">
        <f>SUM(H222:N222)</f>
        <v>0</v>
      </c>
      <c r="H222" s="156">
        <v>0</v>
      </c>
      <c r="I222" s="156">
        <v>0</v>
      </c>
      <c r="J222" s="156">
        <v>0</v>
      </c>
      <c r="K222" s="156">
        <v>0</v>
      </c>
      <c r="L222" s="156">
        <v>0</v>
      </c>
      <c r="M222" s="156">
        <v>0</v>
      </c>
      <c r="N222" s="156">
        <v>0</v>
      </c>
      <c r="O222" s="337"/>
      <c r="P222" s="295"/>
      <c r="Q222" s="295"/>
      <c r="R222" s="288"/>
      <c r="S222" s="288"/>
      <c r="T222" s="288"/>
      <c r="U222" s="288"/>
      <c r="V222" s="288"/>
      <c r="W222" s="288"/>
      <c r="X222" s="288"/>
      <c r="Y222" s="9"/>
    </row>
    <row r="223" spans="1:25" ht="15.75" customHeight="1">
      <c r="A223" s="289"/>
      <c r="B223" s="289" t="s">
        <v>231</v>
      </c>
      <c r="C223" s="382">
        <v>2020</v>
      </c>
      <c r="D223" s="382">
        <v>2026</v>
      </c>
      <c r="E223" s="289" t="s">
        <v>57</v>
      </c>
      <c r="F223" s="180" t="s">
        <v>36</v>
      </c>
      <c r="G223" s="156">
        <f>G224+G225</f>
        <v>4160000</v>
      </c>
      <c r="H223" s="155">
        <f>H224+H225</f>
        <v>1360000</v>
      </c>
      <c r="I223" s="155">
        <f t="shared" ref="I223:N223" si="80">I224+I225</f>
        <v>0</v>
      </c>
      <c r="J223" s="155">
        <f t="shared" si="80"/>
        <v>1200000</v>
      </c>
      <c r="K223" s="155">
        <f t="shared" si="80"/>
        <v>400000</v>
      </c>
      <c r="L223" s="155">
        <f t="shared" si="80"/>
        <v>400000</v>
      </c>
      <c r="M223" s="155">
        <f t="shared" si="80"/>
        <v>400000</v>
      </c>
      <c r="N223" s="155">
        <f t="shared" si="80"/>
        <v>400000</v>
      </c>
      <c r="O223" s="286"/>
      <c r="P223" s="286" t="s">
        <v>35</v>
      </c>
      <c r="Q223" s="286" t="s">
        <v>35</v>
      </c>
      <c r="R223" s="286" t="s">
        <v>35</v>
      </c>
      <c r="S223" s="286" t="s">
        <v>35</v>
      </c>
      <c r="T223" s="286" t="s">
        <v>35</v>
      </c>
      <c r="U223" s="286" t="s">
        <v>35</v>
      </c>
      <c r="V223" s="286" t="s">
        <v>35</v>
      </c>
      <c r="W223" s="286" t="s">
        <v>35</v>
      </c>
      <c r="X223" s="308" t="s">
        <v>35</v>
      </c>
      <c r="Y223" s="2"/>
    </row>
    <row r="224" spans="1:25" ht="63" customHeight="1">
      <c r="A224" s="290"/>
      <c r="B224" s="290"/>
      <c r="C224" s="383"/>
      <c r="D224" s="383"/>
      <c r="E224" s="290"/>
      <c r="F224" s="180" t="s">
        <v>41</v>
      </c>
      <c r="G224" s="156">
        <f>SUM(H224:N224)</f>
        <v>2259427.63</v>
      </c>
      <c r="H224" s="155">
        <f>H227+H230</f>
        <v>289345.67</v>
      </c>
      <c r="I224" s="155">
        <f t="shared" ref="I224:N224" si="81">I227+I230</f>
        <v>0</v>
      </c>
      <c r="J224" s="209">
        <f t="shared" si="81"/>
        <v>370081.96</v>
      </c>
      <c r="K224" s="155">
        <f t="shared" si="81"/>
        <v>400000</v>
      </c>
      <c r="L224" s="155">
        <f t="shared" si="81"/>
        <v>400000</v>
      </c>
      <c r="M224" s="155">
        <f t="shared" si="81"/>
        <v>400000</v>
      </c>
      <c r="N224" s="155">
        <f t="shared" si="81"/>
        <v>400000</v>
      </c>
      <c r="O224" s="287"/>
      <c r="P224" s="287"/>
      <c r="Q224" s="287"/>
      <c r="R224" s="287"/>
      <c r="S224" s="287"/>
      <c r="T224" s="287"/>
      <c r="U224" s="287"/>
      <c r="V224" s="287"/>
      <c r="W224" s="287"/>
      <c r="X224" s="309"/>
      <c r="Y224" s="2"/>
    </row>
    <row r="225" spans="1:25" ht="114.75" customHeight="1">
      <c r="A225" s="291"/>
      <c r="B225" s="291"/>
      <c r="C225" s="383"/>
      <c r="D225" s="383"/>
      <c r="E225" s="291"/>
      <c r="F225" s="180" t="s">
        <v>42</v>
      </c>
      <c r="G225" s="156">
        <f>SUM(H225:N225)</f>
        <v>1900572.37</v>
      </c>
      <c r="H225" s="156">
        <f>H228</f>
        <v>1070654.33</v>
      </c>
      <c r="I225" s="156">
        <f t="shared" ref="I225:N225" si="82">I228</f>
        <v>0</v>
      </c>
      <c r="J225" s="156">
        <f t="shared" si="82"/>
        <v>829918.04</v>
      </c>
      <c r="K225" s="156">
        <f t="shared" si="82"/>
        <v>0</v>
      </c>
      <c r="L225" s="156">
        <f t="shared" si="82"/>
        <v>0</v>
      </c>
      <c r="M225" s="156">
        <f t="shared" si="82"/>
        <v>0</v>
      </c>
      <c r="N225" s="156">
        <f t="shared" si="82"/>
        <v>0</v>
      </c>
      <c r="O225" s="288"/>
      <c r="P225" s="288"/>
      <c r="Q225" s="288"/>
      <c r="R225" s="288"/>
      <c r="S225" s="288"/>
      <c r="T225" s="288"/>
      <c r="U225" s="288"/>
      <c r="V225" s="288"/>
      <c r="W225" s="288"/>
      <c r="X225" s="310"/>
      <c r="Y225" s="2"/>
    </row>
    <row r="226" spans="1:25" s="89" customFormat="1" ht="27" customHeight="1">
      <c r="A226" s="78"/>
      <c r="B226" s="296" t="s">
        <v>130</v>
      </c>
      <c r="C226" s="322">
        <v>2020</v>
      </c>
      <c r="D226" s="322">
        <v>2026</v>
      </c>
      <c r="E226" s="296" t="s">
        <v>57</v>
      </c>
      <c r="F226" s="76" t="s">
        <v>36</v>
      </c>
      <c r="G226" s="156">
        <f>G227+G228</f>
        <v>4160000</v>
      </c>
      <c r="H226" s="155">
        <f t="shared" ref="H226" si="83">H227+H228</f>
        <v>1360000</v>
      </c>
      <c r="I226" s="155">
        <f>I227+I228</f>
        <v>0</v>
      </c>
      <c r="J226" s="155">
        <f t="shared" ref="J226:M226" si="84">J227+J228</f>
        <v>1200000</v>
      </c>
      <c r="K226" s="155">
        <f t="shared" si="84"/>
        <v>400000</v>
      </c>
      <c r="L226" s="155">
        <f t="shared" si="84"/>
        <v>400000</v>
      </c>
      <c r="M226" s="155">
        <f t="shared" si="84"/>
        <v>400000</v>
      </c>
      <c r="N226" s="155">
        <f>N227+N228</f>
        <v>400000</v>
      </c>
      <c r="O226" s="295" t="s">
        <v>132</v>
      </c>
      <c r="P226" s="295" t="s">
        <v>68</v>
      </c>
      <c r="Q226" s="295">
        <v>100</v>
      </c>
      <c r="R226" s="295">
        <v>100</v>
      </c>
      <c r="S226" s="295"/>
      <c r="T226" s="295">
        <v>100</v>
      </c>
      <c r="U226" s="295">
        <v>100</v>
      </c>
      <c r="V226" s="295">
        <v>100</v>
      </c>
      <c r="W226" s="295">
        <v>100</v>
      </c>
      <c r="X226" s="307">
        <v>100</v>
      </c>
      <c r="Y226" s="2"/>
    </row>
    <row r="227" spans="1:25" s="89" customFormat="1" ht="42.6" customHeight="1">
      <c r="A227" s="78"/>
      <c r="B227" s="296"/>
      <c r="C227" s="323"/>
      <c r="D227" s="323"/>
      <c r="E227" s="296"/>
      <c r="F227" s="76" t="s">
        <v>41</v>
      </c>
      <c r="G227" s="156">
        <f>SUM(H227:N227)</f>
        <v>2259427.63</v>
      </c>
      <c r="H227" s="155">
        <v>289345.67</v>
      </c>
      <c r="I227" s="155"/>
      <c r="J227" s="155">
        <v>370081.96</v>
      </c>
      <c r="K227" s="155">
        <v>400000</v>
      </c>
      <c r="L227" s="155">
        <v>400000</v>
      </c>
      <c r="M227" s="155">
        <v>400000</v>
      </c>
      <c r="N227" s="155">
        <v>400000</v>
      </c>
      <c r="O227" s="295"/>
      <c r="P227" s="295"/>
      <c r="Q227" s="295"/>
      <c r="R227" s="295"/>
      <c r="S227" s="295"/>
      <c r="T227" s="295"/>
      <c r="U227" s="295"/>
      <c r="V227" s="295"/>
      <c r="W227" s="295"/>
      <c r="X227" s="307"/>
      <c r="Y227" s="2"/>
    </row>
    <row r="228" spans="1:25" s="89" customFormat="1" ht="46.9" customHeight="1">
      <c r="A228" s="78"/>
      <c r="B228" s="296"/>
      <c r="C228" s="323"/>
      <c r="D228" s="323"/>
      <c r="E228" s="296"/>
      <c r="F228" s="76" t="s">
        <v>42</v>
      </c>
      <c r="G228" s="156">
        <f>SUM(H228:N228)</f>
        <v>1900572.37</v>
      </c>
      <c r="H228" s="156">
        <v>1070654.33</v>
      </c>
      <c r="I228" s="156">
        <v>0</v>
      </c>
      <c r="J228" s="156">
        <v>829918.04</v>
      </c>
      <c r="K228" s="156">
        <v>0</v>
      </c>
      <c r="L228" s="155">
        <v>0</v>
      </c>
      <c r="M228" s="156">
        <v>0</v>
      </c>
      <c r="N228" s="156">
        <v>0</v>
      </c>
      <c r="O228" s="295"/>
      <c r="P228" s="295"/>
      <c r="Q228" s="295"/>
      <c r="R228" s="295"/>
      <c r="S228" s="295"/>
      <c r="T228" s="295"/>
      <c r="U228" s="295"/>
      <c r="V228" s="295"/>
      <c r="W228" s="295"/>
      <c r="X228" s="307"/>
      <c r="Y228" s="2"/>
    </row>
    <row r="229" spans="1:25" s="10" customFormat="1" ht="25.15" hidden="1" customHeight="1">
      <c r="A229" s="296"/>
      <c r="B229" s="296"/>
      <c r="C229" s="322">
        <v>2020</v>
      </c>
      <c r="D229" s="322">
        <v>2026</v>
      </c>
      <c r="E229" s="296" t="s">
        <v>57</v>
      </c>
      <c r="F229" s="17" t="s">
        <v>36</v>
      </c>
      <c r="G229" s="156">
        <f>G230+G231</f>
        <v>0</v>
      </c>
      <c r="H229" s="155">
        <f t="shared" ref="H229:M229" si="85">H230+H231</f>
        <v>0</v>
      </c>
      <c r="I229" s="155">
        <f>I230+I231</f>
        <v>0</v>
      </c>
      <c r="J229" s="155">
        <f t="shared" si="85"/>
        <v>0</v>
      </c>
      <c r="K229" s="155">
        <f t="shared" si="85"/>
        <v>0</v>
      </c>
      <c r="L229" s="155">
        <f t="shared" si="85"/>
        <v>0</v>
      </c>
      <c r="M229" s="155">
        <f t="shared" si="85"/>
        <v>0</v>
      </c>
      <c r="N229" s="155">
        <f>N230+N231</f>
        <v>0</v>
      </c>
      <c r="O229" s="295"/>
      <c r="P229" s="295"/>
      <c r="Q229" s="295"/>
      <c r="R229" s="295"/>
      <c r="S229" s="295"/>
      <c r="T229" s="295"/>
      <c r="U229" s="295"/>
      <c r="V229" s="295"/>
      <c r="W229" s="295"/>
      <c r="X229" s="307"/>
      <c r="Y229" s="9"/>
    </row>
    <row r="230" spans="1:25" s="10" customFormat="1" ht="63" hidden="1" customHeight="1">
      <c r="A230" s="296"/>
      <c r="B230" s="296"/>
      <c r="C230" s="323"/>
      <c r="D230" s="323"/>
      <c r="E230" s="296"/>
      <c r="F230" s="17" t="s">
        <v>41</v>
      </c>
      <c r="G230" s="156">
        <f>SUM(H230:N230)</f>
        <v>0</v>
      </c>
      <c r="H230" s="155"/>
      <c r="I230" s="155">
        <v>0</v>
      </c>
      <c r="J230" s="155">
        <v>0</v>
      </c>
      <c r="K230" s="155">
        <v>0</v>
      </c>
      <c r="L230" s="156">
        <v>0</v>
      </c>
      <c r="M230" s="155">
        <v>0</v>
      </c>
      <c r="N230" s="155">
        <v>0</v>
      </c>
      <c r="O230" s="295"/>
      <c r="P230" s="295"/>
      <c r="Q230" s="295"/>
      <c r="R230" s="295"/>
      <c r="S230" s="295"/>
      <c r="T230" s="295"/>
      <c r="U230" s="295"/>
      <c r="V230" s="295"/>
      <c r="W230" s="295"/>
      <c r="X230" s="307"/>
      <c r="Y230" s="9"/>
    </row>
    <row r="231" spans="1:25" s="10" customFormat="1" ht="47.25" hidden="1">
      <c r="A231" s="296"/>
      <c r="B231" s="296"/>
      <c r="C231" s="323"/>
      <c r="D231" s="323"/>
      <c r="E231" s="296"/>
      <c r="F231" s="17" t="s">
        <v>42</v>
      </c>
      <c r="G231" s="156">
        <f>SUM(H231:N231)</f>
        <v>0</v>
      </c>
      <c r="H231" s="156"/>
      <c r="I231" s="156">
        <v>0</v>
      </c>
      <c r="J231" s="156">
        <v>0</v>
      </c>
      <c r="K231" s="156">
        <v>0</v>
      </c>
      <c r="L231" s="155">
        <v>0</v>
      </c>
      <c r="M231" s="156">
        <v>0</v>
      </c>
      <c r="N231" s="156">
        <v>0</v>
      </c>
      <c r="O231" s="295"/>
      <c r="P231" s="295"/>
      <c r="Q231" s="295"/>
      <c r="R231" s="295"/>
      <c r="S231" s="295"/>
      <c r="T231" s="295"/>
      <c r="U231" s="295"/>
      <c r="V231" s="295"/>
      <c r="W231" s="295"/>
      <c r="X231" s="307"/>
      <c r="Y231" s="9"/>
    </row>
    <row r="232" spans="1:25" s="10" customFormat="1" ht="18.75" hidden="1" customHeight="1">
      <c r="A232" s="289"/>
      <c r="B232" s="373"/>
      <c r="C232" s="322"/>
      <c r="D232" s="322"/>
      <c r="E232" s="296"/>
      <c r="F232" s="17"/>
      <c r="G232" s="156"/>
      <c r="H232" s="156"/>
      <c r="I232" s="156"/>
      <c r="J232" s="156"/>
      <c r="K232" s="156"/>
      <c r="L232" s="156"/>
      <c r="M232" s="156"/>
      <c r="N232" s="156"/>
      <c r="O232" s="319"/>
      <c r="P232" s="286"/>
      <c r="Q232" s="286"/>
      <c r="R232" s="286"/>
      <c r="S232" s="286"/>
      <c r="T232" s="286"/>
      <c r="U232" s="286"/>
      <c r="V232" s="286"/>
      <c r="W232" s="286"/>
      <c r="X232" s="322"/>
      <c r="Y232" s="9"/>
    </row>
    <row r="233" spans="1:25" s="10" customFormat="1" ht="63" hidden="1" customHeight="1">
      <c r="A233" s="290"/>
      <c r="B233" s="374"/>
      <c r="C233" s="323"/>
      <c r="D233" s="323"/>
      <c r="E233" s="296"/>
      <c r="F233" s="17"/>
      <c r="G233" s="156"/>
      <c r="H233" s="156"/>
      <c r="I233" s="156"/>
      <c r="J233" s="156"/>
      <c r="K233" s="156"/>
      <c r="L233" s="156"/>
      <c r="M233" s="156"/>
      <c r="N233" s="156"/>
      <c r="O233" s="320"/>
      <c r="P233" s="287"/>
      <c r="Q233" s="287"/>
      <c r="R233" s="287"/>
      <c r="S233" s="287"/>
      <c r="T233" s="287"/>
      <c r="U233" s="287"/>
      <c r="V233" s="287"/>
      <c r="W233" s="287"/>
      <c r="X233" s="323"/>
      <c r="Y233" s="9"/>
    </row>
    <row r="234" spans="1:25" s="10" customFormat="1" hidden="1">
      <c r="A234" s="291"/>
      <c r="B234" s="375"/>
      <c r="C234" s="323"/>
      <c r="D234" s="323"/>
      <c r="E234" s="296"/>
      <c r="F234" s="17"/>
      <c r="G234" s="156"/>
      <c r="H234" s="156"/>
      <c r="I234" s="156"/>
      <c r="J234" s="156"/>
      <c r="K234" s="156"/>
      <c r="L234" s="156"/>
      <c r="M234" s="156"/>
      <c r="N234" s="156"/>
      <c r="O234" s="320"/>
      <c r="P234" s="288"/>
      <c r="Q234" s="288"/>
      <c r="R234" s="288"/>
      <c r="S234" s="288"/>
      <c r="T234" s="288"/>
      <c r="U234" s="288"/>
      <c r="V234" s="288"/>
      <c r="W234" s="288"/>
      <c r="X234" s="324"/>
      <c r="Y234" s="9"/>
    </row>
    <row r="235" spans="1:25" s="42" customFormat="1" ht="15.75" customHeight="1">
      <c r="A235" s="367" t="s">
        <v>58</v>
      </c>
      <c r="B235" s="368"/>
      <c r="C235" s="329">
        <v>2020</v>
      </c>
      <c r="D235" s="329">
        <v>2026</v>
      </c>
      <c r="E235" s="332"/>
      <c r="F235" s="43" t="s">
        <v>36</v>
      </c>
      <c r="G235" s="166">
        <f>G236+G237</f>
        <v>16914992.369999997</v>
      </c>
      <c r="H235" s="167">
        <f>H236+H237</f>
        <v>3758585.29</v>
      </c>
      <c r="I235" s="167">
        <f t="shared" ref="I235:N235" si="86">I236+I237</f>
        <v>2060345.38</v>
      </c>
      <c r="J235" s="167">
        <f t="shared" si="86"/>
        <v>3647582.6200000006</v>
      </c>
      <c r="K235" s="167">
        <f t="shared" si="86"/>
        <v>3127552.25</v>
      </c>
      <c r="L235" s="167">
        <f t="shared" si="86"/>
        <v>1892740.95</v>
      </c>
      <c r="M235" s="167">
        <f t="shared" si="86"/>
        <v>1214092.94</v>
      </c>
      <c r="N235" s="167">
        <f t="shared" si="86"/>
        <v>1214092.94</v>
      </c>
      <c r="O235" s="286"/>
      <c r="P235" s="287"/>
      <c r="Q235" s="287"/>
      <c r="R235" s="286"/>
      <c r="S235" s="286"/>
      <c r="T235" s="286"/>
      <c r="U235" s="286"/>
      <c r="V235" s="286"/>
      <c r="W235" s="286"/>
      <c r="X235" s="308"/>
      <c r="Y235" s="41"/>
    </row>
    <row r="236" spans="1:25" s="42" customFormat="1" ht="63" customHeight="1">
      <c r="A236" s="369"/>
      <c r="B236" s="370"/>
      <c r="C236" s="330"/>
      <c r="D236" s="330"/>
      <c r="E236" s="333"/>
      <c r="F236" s="43" t="s">
        <v>41</v>
      </c>
      <c r="G236" s="166">
        <f>SUM(H236:N236)</f>
        <v>5419478.7100000009</v>
      </c>
      <c r="H236" s="167">
        <f>H184+H224+H212</f>
        <v>690425.61</v>
      </c>
      <c r="I236" s="167">
        <f t="shared" ref="I236:N236" si="87">I184+I224+I212</f>
        <v>387419.24</v>
      </c>
      <c r="J236" s="167">
        <f t="shared" si="87"/>
        <v>771707.80000000016</v>
      </c>
      <c r="K236" s="167">
        <f t="shared" si="87"/>
        <v>755926.06</v>
      </c>
      <c r="L236" s="167">
        <f t="shared" si="87"/>
        <v>938000</v>
      </c>
      <c r="M236" s="167">
        <f t="shared" si="87"/>
        <v>938000</v>
      </c>
      <c r="N236" s="167">
        <f t="shared" si="87"/>
        <v>938000</v>
      </c>
      <c r="O236" s="287"/>
      <c r="P236" s="287"/>
      <c r="Q236" s="287"/>
      <c r="R236" s="287"/>
      <c r="S236" s="287"/>
      <c r="T236" s="287"/>
      <c r="U236" s="287"/>
      <c r="V236" s="287"/>
      <c r="W236" s="287"/>
      <c r="X236" s="309"/>
      <c r="Y236" s="41"/>
    </row>
    <row r="237" spans="1:25" s="42" customFormat="1" ht="47.25">
      <c r="A237" s="371"/>
      <c r="B237" s="372"/>
      <c r="C237" s="331"/>
      <c r="D237" s="331"/>
      <c r="E237" s="334"/>
      <c r="F237" s="43" t="s">
        <v>42</v>
      </c>
      <c r="G237" s="166">
        <f>SUM(H237:N237)</f>
        <v>11495513.659999998</v>
      </c>
      <c r="H237" s="166">
        <f>H185+H225+H213</f>
        <v>3068159.68</v>
      </c>
      <c r="I237" s="166">
        <f t="shared" ref="I237:N237" si="88">I185+I225+I213</f>
        <v>1672926.14</v>
      </c>
      <c r="J237" s="166">
        <f t="shared" si="88"/>
        <v>2875874.8200000003</v>
      </c>
      <c r="K237" s="166">
        <f t="shared" si="88"/>
        <v>2371626.19</v>
      </c>
      <c r="L237" s="166">
        <f t="shared" si="88"/>
        <v>954740.95</v>
      </c>
      <c r="M237" s="166">
        <f t="shared" si="88"/>
        <v>276092.94</v>
      </c>
      <c r="N237" s="166">
        <f t="shared" si="88"/>
        <v>276092.94</v>
      </c>
      <c r="O237" s="288"/>
      <c r="P237" s="288"/>
      <c r="Q237" s="288"/>
      <c r="R237" s="288"/>
      <c r="S237" s="288"/>
      <c r="T237" s="288"/>
      <c r="U237" s="288"/>
      <c r="V237" s="288"/>
      <c r="W237" s="288"/>
      <c r="X237" s="310"/>
      <c r="Y237" s="41"/>
    </row>
    <row r="238" spans="1:25" ht="49.9" customHeight="1">
      <c r="A238" s="359" t="s">
        <v>76</v>
      </c>
      <c r="B238" s="360"/>
      <c r="C238" s="13">
        <v>2020</v>
      </c>
      <c r="D238" s="13">
        <v>2026</v>
      </c>
      <c r="E238" s="18" t="s">
        <v>43</v>
      </c>
      <c r="F238" s="18" t="s">
        <v>43</v>
      </c>
      <c r="G238" s="168" t="s">
        <v>43</v>
      </c>
      <c r="H238" s="168" t="s">
        <v>43</v>
      </c>
      <c r="I238" s="168" t="s">
        <v>43</v>
      </c>
      <c r="J238" s="168" t="s">
        <v>43</v>
      </c>
      <c r="K238" s="168" t="s">
        <v>43</v>
      </c>
      <c r="L238" s="168" t="s">
        <v>43</v>
      </c>
      <c r="M238" s="168" t="s">
        <v>43</v>
      </c>
      <c r="N238" s="168" t="s">
        <v>43</v>
      </c>
      <c r="O238" s="13"/>
      <c r="P238" s="13"/>
      <c r="Q238" s="13"/>
      <c r="R238" s="13"/>
      <c r="S238" s="13"/>
      <c r="T238" s="13"/>
      <c r="U238" s="13"/>
      <c r="V238" s="13"/>
      <c r="W238" s="13"/>
      <c r="X238" s="3"/>
      <c r="Y238" s="2"/>
    </row>
    <row r="239" spans="1:25" ht="64.150000000000006" customHeight="1">
      <c r="A239" s="359" t="s">
        <v>60</v>
      </c>
      <c r="B239" s="360"/>
      <c r="C239" s="13">
        <v>2020</v>
      </c>
      <c r="D239" s="13">
        <v>2026</v>
      </c>
      <c r="E239" s="18" t="s">
        <v>43</v>
      </c>
      <c r="F239" s="18" t="s">
        <v>43</v>
      </c>
      <c r="G239" s="168" t="s">
        <v>43</v>
      </c>
      <c r="H239" s="168" t="s">
        <v>43</v>
      </c>
      <c r="I239" s="168" t="s">
        <v>43</v>
      </c>
      <c r="J239" s="168" t="s">
        <v>43</v>
      </c>
      <c r="K239" s="168" t="s">
        <v>43</v>
      </c>
      <c r="L239" s="168" t="s">
        <v>43</v>
      </c>
      <c r="M239" s="168" t="s">
        <v>43</v>
      </c>
      <c r="N239" s="168" t="s">
        <v>43</v>
      </c>
      <c r="O239" s="13"/>
      <c r="P239" s="13"/>
      <c r="Q239" s="13"/>
      <c r="R239" s="13"/>
      <c r="S239" s="13"/>
      <c r="T239" s="13"/>
      <c r="U239" s="13"/>
      <c r="V239" s="13"/>
      <c r="W239" s="13"/>
      <c r="X239" s="3"/>
      <c r="Y239" s="2"/>
    </row>
    <row r="240" spans="1:25" ht="15.75" customHeight="1">
      <c r="A240" s="289"/>
      <c r="B240" s="289" t="s">
        <v>61</v>
      </c>
      <c r="C240" s="286">
        <v>2020</v>
      </c>
      <c r="D240" s="286">
        <v>2026</v>
      </c>
      <c r="E240" s="319" t="s">
        <v>43</v>
      </c>
      <c r="F240" s="319" t="s">
        <v>43</v>
      </c>
      <c r="G240" s="326" t="s">
        <v>43</v>
      </c>
      <c r="H240" s="326" t="s">
        <v>43</v>
      </c>
      <c r="I240" s="326" t="s">
        <v>43</v>
      </c>
      <c r="J240" s="326" t="s">
        <v>43</v>
      </c>
      <c r="K240" s="326" t="s">
        <v>43</v>
      </c>
      <c r="L240" s="326" t="s">
        <v>43</v>
      </c>
      <c r="M240" s="326" t="s">
        <v>43</v>
      </c>
      <c r="N240" s="326" t="s">
        <v>43</v>
      </c>
      <c r="O240" s="319" t="s">
        <v>43</v>
      </c>
      <c r="P240" s="319" t="s">
        <v>43</v>
      </c>
      <c r="Q240" s="319" t="s">
        <v>43</v>
      </c>
      <c r="R240" s="319" t="s">
        <v>43</v>
      </c>
      <c r="S240" s="319" t="s">
        <v>43</v>
      </c>
      <c r="T240" s="319" t="s">
        <v>43</v>
      </c>
      <c r="U240" s="319" t="s">
        <v>43</v>
      </c>
      <c r="V240" s="319" t="s">
        <v>43</v>
      </c>
      <c r="W240" s="319" t="s">
        <v>43</v>
      </c>
      <c r="X240" s="311" t="s">
        <v>43</v>
      </c>
      <c r="Y240" s="2"/>
    </row>
    <row r="241" spans="1:25">
      <c r="A241" s="290"/>
      <c r="B241" s="290"/>
      <c r="C241" s="287"/>
      <c r="D241" s="287"/>
      <c r="E241" s="320"/>
      <c r="F241" s="320"/>
      <c r="G241" s="327"/>
      <c r="H241" s="327"/>
      <c r="I241" s="327"/>
      <c r="J241" s="327"/>
      <c r="K241" s="327"/>
      <c r="L241" s="327"/>
      <c r="M241" s="327"/>
      <c r="N241" s="327"/>
      <c r="O241" s="320"/>
      <c r="P241" s="320"/>
      <c r="Q241" s="320"/>
      <c r="R241" s="320"/>
      <c r="S241" s="320"/>
      <c r="T241" s="320"/>
      <c r="U241" s="320"/>
      <c r="V241" s="320"/>
      <c r="W241" s="320"/>
      <c r="X241" s="312"/>
      <c r="Y241" s="2"/>
    </row>
    <row r="242" spans="1:25" ht="33.6" customHeight="1">
      <c r="A242" s="291"/>
      <c r="B242" s="291"/>
      <c r="C242" s="288"/>
      <c r="D242" s="288"/>
      <c r="E242" s="321"/>
      <c r="F242" s="321"/>
      <c r="G242" s="328"/>
      <c r="H242" s="328"/>
      <c r="I242" s="328"/>
      <c r="J242" s="328"/>
      <c r="K242" s="328"/>
      <c r="L242" s="328"/>
      <c r="M242" s="328"/>
      <c r="N242" s="328"/>
      <c r="O242" s="321"/>
      <c r="P242" s="321"/>
      <c r="Q242" s="321"/>
      <c r="R242" s="321"/>
      <c r="S242" s="321"/>
      <c r="T242" s="321"/>
      <c r="U242" s="321"/>
      <c r="V242" s="321"/>
      <c r="W242" s="321"/>
      <c r="X242" s="313"/>
      <c r="Y242" s="2"/>
    </row>
    <row r="243" spans="1:25" ht="15.75" customHeight="1">
      <c r="A243" s="289"/>
      <c r="B243" s="289" t="s">
        <v>59</v>
      </c>
      <c r="C243" s="286">
        <v>2020</v>
      </c>
      <c r="D243" s="286">
        <v>2026</v>
      </c>
      <c r="E243" s="289" t="s">
        <v>115</v>
      </c>
      <c r="F243" s="17" t="s">
        <v>36</v>
      </c>
      <c r="G243" s="156">
        <f t="shared" ref="G243:N243" si="89">G244+G245</f>
        <v>118216812.16</v>
      </c>
      <c r="H243" s="156">
        <f t="shared" si="89"/>
        <v>22257967.369999997</v>
      </c>
      <c r="I243" s="156">
        <f t="shared" si="89"/>
        <v>13502220.91</v>
      </c>
      <c r="J243" s="156">
        <f t="shared" si="89"/>
        <v>12003024.290000001</v>
      </c>
      <c r="K243" s="156">
        <f t="shared" si="89"/>
        <v>17348928.880000003</v>
      </c>
      <c r="L243" s="156">
        <f t="shared" si="89"/>
        <v>19576348.66</v>
      </c>
      <c r="M243" s="156">
        <f t="shared" si="89"/>
        <v>16873231.359999999</v>
      </c>
      <c r="N243" s="156">
        <f t="shared" si="89"/>
        <v>16655090.690000001</v>
      </c>
      <c r="O243" s="319" t="s">
        <v>43</v>
      </c>
      <c r="P243" s="319" t="s">
        <v>43</v>
      </c>
      <c r="Q243" s="319" t="s">
        <v>43</v>
      </c>
      <c r="R243" s="319" t="s">
        <v>43</v>
      </c>
      <c r="S243" s="319" t="s">
        <v>43</v>
      </c>
      <c r="T243" s="319" t="s">
        <v>43</v>
      </c>
      <c r="U243" s="319" t="s">
        <v>43</v>
      </c>
      <c r="V243" s="319" t="s">
        <v>43</v>
      </c>
      <c r="W243" s="319" t="s">
        <v>43</v>
      </c>
      <c r="X243" s="311" t="s">
        <v>43</v>
      </c>
      <c r="Y243" s="2"/>
    </row>
    <row r="244" spans="1:25" ht="63" customHeight="1">
      <c r="A244" s="290"/>
      <c r="B244" s="290"/>
      <c r="C244" s="287"/>
      <c r="D244" s="287"/>
      <c r="E244" s="290"/>
      <c r="F244" s="17" t="s">
        <v>41</v>
      </c>
      <c r="G244" s="156">
        <f>SUM(H244:N244)</f>
        <v>107520086.20999999</v>
      </c>
      <c r="H244" s="156">
        <f>H247+H250+H253+H256+H283+H259+H262+H265+H268+H271+H274+H277+H280</f>
        <v>11974595.01</v>
      </c>
      <c r="I244" s="156">
        <f t="shared" ref="I244:N244" si="90">I247+I250+I253+I256+I283+I259+I262+I265+I268+I271+I274+I277+I280</f>
        <v>13290217.18</v>
      </c>
      <c r="J244" s="156">
        <f t="shared" si="90"/>
        <v>12003024.290000001</v>
      </c>
      <c r="K244" s="156">
        <f t="shared" si="90"/>
        <v>17147579.020000003</v>
      </c>
      <c r="L244" s="156">
        <f t="shared" si="90"/>
        <v>19576348.66</v>
      </c>
      <c r="M244" s="156">
        <f t="shared" si="90"/>
        <v>16873231.359999999</v>
      </c>
      <c r="N244" s="156">
        <f t="shared" si="90"/>
        <v>16655090.690000001</v>
      </c>
      <c r="O244" s="320"/>
      <c r="P244" s="320"/>
      <c r="Q244" s="320"/>
      <c r="R244" s="320"/>
      <c r="S244" s="320"/>
      <c r="T244" s="320"/>
      <c r="U244" s="320"/>
      <c r="V244" s="320"/>
      <c r="W244" s="320"/>
      <c r="X244" s="312"/>
      <c r="Y244" s="2"/>
    </row>
    <row r="245" spans="1:25" ht="47.25" customHeight="1">
      <c r="A245" s="291"/>
      <c r="B245" s="291"/>
      <c r="C245" s="288"/>
      <c r="D245" s="288"/>
      <c r="E245" s="291"/>
      <c r="F245" s="17" t="s">
        <v>42</v>
      </c>
      <c r="G245" s="156">
        <f>SUM(H245:N245)</f>
        <v>10696725.949999999</v>
      </c>
      <c r="H245" s="156">
        <f>H248+H251+H254+H257+H284+H260+H263+H266+H269+H272+H275+H278+H281</f>
        <v>10283372.359999999</v>
      </c>
      <c r="I245" s="156">
        <f t="shared" ref="I245:N245" si="91">I248+I251+I254+I257+I284+I260+I263+I266+I269+I272+I275+I278+I281</f>
        <v>212003.73</v>
      </c>
      <c r="J245" s="156">
        <f t="shared" si="91"/>
        <v>0</v>
      </c>
      <c r="K245" s="156">
        <f t="shared" si="91"/>
        <v>201349.86</v>
      </c>
      <c r="L245" s="156">
        <f t="shared" si="91"/>
        <v>0</v>
      </c>
      <c r="M245" s="156">
        <f t="shared" si="91"/>
        <v>0</v>
      </c>
      <c r="N245" s="156">
        <f t="shared" si="91"/>
        <v>0</v>
      </c>
      <c r="O245" s="321"/>
      <c r="P245" s="321"/>
      <c r="Q245" s="321"/>
      <c r="R245" s="321"/>
      <c r="S245" s="321"/>
      <c r="T245" s="321"/>
      <c r="U245" s="321"/>
      <c r="V245" s="321"/>
      <c r="W245" s="321"/>
      <c r="X245" s="313"/>
      <c r="Y245" s="2"/>
    </row>
    <row r="246" spans="1:25" ht="15.75" customHeight="1">
      <c r="A246" s="289"/>
      <c r="B246" s="289" t="s">
        <v>119</v>
      </c>
      <c r="C246" s="286">
        <v>2020</v>
      </c>
      <c r="D246" s="286">
        <v>2026</v>
      </c>
      <c r="E246" s="289" t="s">
        <v>115</v>
      </c>
      <c r="F246" s="17" t="s">
        <v>36</v>
      </c>
      <c r="G246" s="156">
        <f t="shared" ref="G246:N246" si="92">G247+G248</f>
        <v>523484.66000000003</v>
      </c>
      <c r="H246" s="156">
        <f t="shared" si="92"/>
        <v>58006</v>
      </c>
      <c r="I246" s="156">
        <f t="shared" si="92"/>
        <v>87250</v>
      </c>
      <c r="J246" s="156">
        <f t="shared" si="92"/>
        <v>99650</v>
      </c>
      <c r="K246" s="156">
        <f t="shared" si="92"/>
        <v>66000</v>
      </c>
      <c r="L246" s="156">
        <f t="shared" si="92"/>
        <v>112578.66</v>
      </c>
      <c r="M246" s="156">
        <f t="shared" si="92"/>
        <v>50000</v>
      </c>
      <c r="N246" s="156">
        <f t="shared" si="92"/>
        <v>50000</v>
      </c>
      <c r="O246" s="13"/>
      <c r="P246" s="13"/>
      <c r="Q246" s="13"/>
      <c r="R246" s="13"/>
      <c r="S246" s="13"/>
      <c r="T246" s="13"/>
      <c r="U246" s="13"/>
      <c r="V246" s="13"/>
      <c r="W246" s="13"/>
      <c r="X246" s="3"/>
      <c r="Y246" s="2"/>
    </row>
    <row r="247" spans="1:25" ht="111.75" customHeight="1">
      <c r="A247" s="290"/>
      <c r="B247" s="290"/>
      <c r="C247" s="287"/>
      <c r="D247" s="287"/>
      <c r="E247" s="290"/>
      <c r="F247" s="17" t="s">
        <v>41</v>
      </c>
      <c r="G247" s="156">
        <f>SUM(H247:N247)</f>
        <v>523484.66000000003</v>
      </c>
      <c r="H247" s="156">
        <v>58006</v>
      </c>
      <c r="I247" s="156">
        <v>87250</v>
      </c>
      <c r="J247" s="156">
        <v>99650</v>
      </c>
      <c r="K247" s="156">
        <v>66000</v>
      </c>
      <c r="L247" s="156">
        <v>112578.66</v>
      </c>
      <c r="M247" s="156">
        <v>50000</v>
      </c>
      <c r="N247" s="156">
        <v>50000</v>
      </c>
      <c r="O247" s="286" t="s">
        <v>103</v>
      </c>
      <c r="P247" s="286" t="s">
        <v>102</v>
      </c>
      <c r="Q247" s="286">
        <f>SUM(R247:X247)</f>
        <v>49</v>
      </c>
      <c r="R247" s="286">
        <v>7</v>
      </c>
      <c r="S247" s="286">
        <v>7</v>
      </c>
      <c r="T247" s="286">
        <v>7</v>
      </c>
      <c r="U247" s="286">
        <v>7</v>
      </c>
      <c r="V247" s="286">
        <v>7</v>
      </c>
      <c r="W247" s="286">
        <v>7</v>
      </c>
      <c r="X247" s="286">
        <v>7</v>
      </c>
      <c r="Y247" s="2"/>
    </row>
    <row r="248" spans="1:25" ht="64.900000000000006" customHeight="1">
      <c r="A248" s="291"/>
      <c r="B248" s="291"/>
      <c r="C248" s="288"/>
      <c r="D248" s="288"/>
      <c r="E248" s="291"/>
      <c r="F248" s="17" t="s">
        <v>42</v>
      </c>
      <c r="G248" s="156">
        <f>SUM(H248:N248)</f>
        <v>0</v>
      </c>
      <c r="H248" s="156">
        <v>0</v>
      </c>
      <c r="I248" s="156">
        <v>0</v>
      </c>
      <c r="J248" s="156">
        <v>0</v>
      </c>
      <c r="K248" s="156">
        <v>0</v>
      </c>
      <c r="L248" s="156">
        <v>0</v>
      </c>
      <c r="M248" s="156">
        <v>0</v>
      </c>
      <c r="N248" s="156">
        <v>0</v>
      </c>
      <c r="O248" s="288"/>
      <c r="P248" s="288"/>
      <c r="Q248" s="288"/>
      <c r="R248" s="288"/>
      <c r="S248" s="288"/>
      <c r="T248" s="288"/>
      <c r="U248" s="288"/>
      <c r="V248" s="288"/>
      <c r="W248" s="288"/>
      <c r="X248" s="288"/>
      <c r="Y248" s="2"/>
    </row>
    <row r="249" spans="1:25" ht="15.75" customHeight="1">
      <c r="A249" s="361"/>
      <c r="B249" s="289" t="s">
        <v>62</v>
      </c>
      <c r="C249" s="286">
        <v>2020</v>
      </c>
      <c r="D249" s="286">
        <v>2026</v>
      </c>
      <c r="E249" s="289" t="s">
        <v>115</v>
      </c>
      <c r="F249" s="17" t="s">
        <v>36</v>
      </c>
      <c r="G249" s="156">
        <f t="shared" ref="G249:N249" si="93">G250+G251</f>
        <v>24956136.700000003</v>
      </c>
      <c r="H249" s="156">
        <f t="shared" si="93"/>
        <v>3253358.24</v>
      </c>
      <c r="I249" s="156">
        <f t="shared" si="93"/>
        <v>4282791.66</v>
      </c>
      <c r="J249" s="156">
        <f t="shared" si="93"/>
        <v>3309856.5</v>
      </c>
      <c r="K249" s="156">
        <f t="shared" si="93"/>
        <v>3748960.97</v>
      </c>
      <c r="L249" s="156">
        <f t="shared" si="93"/>
        <v>4283770</v>
      </c>
      <c r="M249" s="156">
        <f t="shared" si="93"/>
        <v>3047770</v>
      </c>
      <c r="N249" s="156">
        <f t="shared" si="93"/>
        <v>3029629.33</v>
      </c>
      <c r="O249" s="286" t="s">
        <v>85</v>
      </c>
      <c r="P249" s="286" t="s">
        <v>84</v>
      </c>
      <c r="Q249" s="286">
        <v>7</v>
      </c>
      <c r="R249" s="286">
        <v>1</v>
      </c>
      <c r="S249" s="286">
        <v>1</v>
      </c>
      <c r="T249" s="286">
        <v>1</v>
      </c>
      <c r="U249" s="286">
        <v>1</v>
      </c>
      <c r="V249" s="286">
        <v>1</v>
      </c>
      <c r="W249" s="286">
        <v>1</v>
      </c>
      <c r="X249" s="292">
        <v>1</v>
      </c>
      <c r="Y249" s="2"/>
    </row>
    <row r="250" spans="1:25" ht="81" customHeight="1">
      <c r="A250" s="362"/>
      <c r="B250" s="290"/>
      <c r="C250" s="287"/>
      <c r="D250" s="287"/>
      <c r="E250" s="290"/>
      <c r="F250" s="17" t="s">
        <v>41</v>
      </c>
      <c r="G250" s="156">
        <f>SUM(H250:N250)</f>
        <v>24956136.700000003</v>
      </c>
      <c r="H250" s="156">
        <v>3253358.24</v>
      </c>
      <c r="I250" s="156">
        <v>4282791.66</v>
      </c>
      <c r="J250" s="156">
        <v>3309856.5</v>
      </c>
      <c r="K250" s="156">
        <v>3748960.97</v>
      </c>
      <c r="L250" s="156">
        <v>4283770</v>
      </c>
      <c r="M250" s="156">
        <v>3047770</v>
      </c>
      <c r="N250" s="156">
        <v>3029629.33</v>
      </c>
      <c r="O250" s="287"/>
      <c r="P250" s="287"/>
      <c r="Q250" s="287"/>
      <c r="R250" s="287"/>
      <c r="S250" s="287"/>
      <c r="T250" s="287"/>
      <c r="U250" s="287"/>
      <c r="V250" s="287"/>
      <c r="W250" s="287"/>
      <c r="X250" s="293"/>
      <c r="Y250" s="2"/>
    </row>
    <row r="251" spans="1:25" ht="63" customHeight="1">
      <c r="A251" s="363"/>
      <c r="B251" s="291"/>
      <c r="C251" s="288"/>
      <c r="D251" s="288"/>
      <c r="E251" s="291"/>
      <c r="F251" s="17" t="s">
        <v>42</v>
      </c>
      <c r="G251" s="156">
        <f>SUM(H251:N251)</f>
        <v>0</v>
      </c>
      <c r="H251" s="156">
        <v>0</v>
      </c>
      <c r="I251" s="156">
        <v>0</v>
      </c>
      <c r="J251" s="156">
        <v>0</v>
      </c>
      <c r="K251" s="156">
        <v>0</v>
      </c>
      <c r="L251" s="156">
        <v>0</v>
      </c>
      <c r="M251" s="156">
        <v>0</v>
      </c>
      <c r="N251" s="156">
        <v>0</v>
      </c>
      <c r="O251" s="288"/>
      <c r="P251" s="288"/>
      <c r="Q251" s="288"/>
      <c r="R251" s="288"/>
      <c r="S251" s="288"/>
      <c r="T251" s="288"/>
      <c r="U251" s="288"/>
      <c r="V251" s="288"/>
      <c r="W251" s="288"/>
      <c r="X251" s="294"/>
      <c r="Y251" s="2"/>
    </row>
    <row r="252" spans="1:25" ht="15.75" customHeight="1">
      <c r="A252" s="361"/>
      <c r="B252" s="289" t="s">
        <v>63</v>
      </c>
      <c r="C252" s="286">
        <v>2020</v>
      </c>
      <c r="D252" s="286">
        <v>2026</v>
      </c>
      <c r="E252" s="289" t="s">
        <v>115</v>
      </c>
      <c r="F252" s="17" t="s">
        <v>36</v>
      </c>
      <c r="G252" s="156">
        <f>G253+G254</f>
        <v>397244.06</v>
      </c>
      <c r="H252" s="156">
        <f>H253+H254</f>
        <v>187261.06</v>
      </c>
      <c r="I252" s="156">
        <f>I253+I254</f>
        <v>0</v>
      </c>
      <c r="J252" s="156">
        <f>J253+J254</f>
        <v>9983</v>
      </c>
      <c r="K252" s="156">
        <f>K253+K254</f>
        <v>0</v>
      </c>
      <c r="L252" s="156">
        <f t="shared" ref="L252:N252" si="94">L253+L254</f>
        <v>100000</v>
      </c>
      <c r="M252" s="156">
        <f t="shared" si="94"/>
        <v>50000</v>
      </c>
      <c r="N252" s="156">
        <f t="shared" si="94"/>
        <v>50000</v>
      </c>
      <c r="O252" s="13"/>
      <c r="P252" s="13"/>
      <c r="Q252" s="13"/>
      <c r="R252" s="13"/>
      <c r="S252" s="13"/>
      <c r="T252" s="13"/>
      <c r="U252" s="13"/>
      <c r="V252" s="13"/>
      <c r="W252" s="13"/>
      <c r="X252" s="3"/>
      <c r="Y252" s="2"/>
    </row>
    <row r="253" spans="1:25" ht="63" customHeight="1">
      <c r="A253" s="362"/>
      <c r="B253" s="290"/>
      <c r="C253" s="287"/>
      <c r="D253" s="287"/>
      <c r="E253" s="290"/>
      <c r="F253" s="17" t="s">
        <v>41</v>
      </c>
      <c r="G253" s="156">
        <f>SUM(H253:N253)</f>
        <v>397244.06</v>
      </c>
      <c r="H253" s="156">
        <v>187261.06</v>
      </c>
      <c r="I253" s="156">
        <v>0</v>
      </c>
      <c r="J253" s="156">
        <v>9983</v>
      </c>
      <c r="K253" s="156">
        <v>0</v>
      </c>
      <c r="L253" s="156">
        <v>100000</v>
      </c>
      <c r="M253" s="156">
        <v>50000</v>
      </c>
      <c r="N253" s="156">
        <v>50000</v>
      </c>
      <c r="O253" s="286" t="s">
        <v>86</v>
      </c>
      <c r="P253" s="286" t="s">
        <v>84</v>
      </c>
      <c r="Q253" s="286">
        <f>R253+S253+T253+U253+V253+W253</f>
        <v>15</v>
      </c>
      <c r="R253" s="286">
        <v>3</v>
      </c>
      <c r="S253" s="286">
        <v>0</v>
      </c>
      <c r="T253" s="286">
        <v>3</v>
      </c>
      <c r="U253" s="286">
        <v>3</v>
      </c>
      <c r="V253" s="286">
        <v>3</v>
      </c>
      <c r="W253" s="286">
        <v>3</v>
      </c>
      <c r="X253" s="286">
        <v>3</v>
      </c>
      <c r="Y253" s="2"/>
    </row>
    <row r="254" spans="1:25" ht="63" customHeight="1">
      <c r="A254" s="363"/>
      <c r="B254" s="291"/>
      <c r="C254" s="288"/>
      <c r="D254" s="288"/>
      <c r="E254" s="291"/>
      <c r="F254" s="17" t="s">
        <v>42</v>
      </c>
      <c r="G254" s="156">
        <f>SUM(H254:N254)</f>
        <v>0</v>
      </c>
      <c r="H254" s="156">
        <v>0</v>
      </c>
      <c r="I254" s="156">
        <v>0</v>
      </c>
      <c r="J254" s="156">
        <v>0</v>
      </c>
      <c r="K254" s="156">
        <v>0</v>
      </c>
      <c r="L254" s="156">
        <v>0</v>
      </c>
      <c r="M254" s="156">
        <v>0</v>
      </c>
      <c r="N254" s="156">
        <v>0</v>
      </c>
      <c r="O254" s="288"/>
      <c r="P254" s="288"/>
      <c r="Q254" s="288"/>
      <c r="R254" s="288"/>
      <c r="S254" s="288"/>
      <c r="T254" s="288"/>
      <c r="U254" s="288"/>
      <c r="V254" s="288"/>
      <c r="W254" s="288"/>
      <c r="X254" s="288"/>
      <c r="Y254" s="2"/>
    </row>
    <row r="255" spans="1:25" ht="15.75" customHeight="1">
      <c r="A255" s="361"/>
      <c r="B255" s="289" t="s">
        <v>120</v>
      </c>
      <c r="C255" s="286">
        <v>2020</v>
      </c>
      <c r="D255" s="286">
        <v>2026</v>
      </c>
      <c r="E255" s="289" t="s">
        <v>115</v>
      </c>
      <c r="F255" s="17" t="s">
        <v>36</v>
      </c>
      <c r="G255" s="156">
        <f t="shared" ref="G255:M255" si="95">G256+G257</f>
        <v>10531201</v>
      </c>
      <c r="H255" s="156">
        <f t="shared" si="95"/>
        <v>10531201</v>
      </c>
      <c r="I255" s="156">
        <f t="shared" si="95"/>
        <v>0</v>
      </c>
      <c r="J255" s="156">
        <f t="shared" si="95"/>
        <v>0</v>
      </c>
      <c r="K255" s="156">
        <f t="shared" si="95"/>
        <v>0</v>
      </c>
      <c r="L255" s="156">
        <f t="shared" si="95"/>
        <v>0</v>
      </c>
      <c r="M255" s="156">
        <f t="shared" si="95"/>
        <v>0</v>
      </c>
      <c r="N255" s="156">
        <v>0</v>
      </c>
      <c r="O255" s="286" t="s">
        <v>138</v>
      </c>
      <c r="P255" s="286" t="s">
        <v>96</v>
      </c>
      <c r="Q255" s="286">
        <f>R255</f>
        <v>100</v>
      </c>
      <c r="R255" s="286">
        <v>100</v>
      </c>
      <c r="S255" s="286" t="s">
        <v>55</v>
      </c>
      <c r="T255" s="286" t="s">
        <v>55</v>
      </c>
      <c r="U255" s="286" t="s">
        <v>55</v>
      </c>
      <c r="V255" s="286" t="s">
        <v>55</v>
      </c>
      <c r="W255" s="286" t="s">
        <v>55</v>
      </c>
      <c r="X255" s="36" t="s">
        <v>55</v>
      </c>
      <c r="Y255" s="2"/>
    </row>
    <row r="256" spans="1:25" ht="63" customHeight="1">
      <c r="A256" s="362"/>
      <c r="B256" s="290"/>
      <c r="C256" s="287"/>
      <c r="D256" s="287"/>
      <c r="E256" s="290"/>
      <c r="F256" s="17" t="s">
        <v>41</v>
      </c>
      <c r="G256" s="156">
        <f>SUM(H256:N256)</f>
        <v>531201</v>
      </c>
      <c r="H256" s="156">
        <v>531201</v>
      </c>
      <c r="I256" s="156">
        <v>0</v>
      </c>
      <c r="J256" s="156">
        <v>0</v>
      </c>
      <c r="K256" s="156">
        <v>0</v>
      </c>
      <c r="L256" s="156">
        <v>0</v>
      </c>
      <c r="M256" s="156">
        <v>0</v>
      </c>
      <c r="N256" s="156">
        <v>0</v>
      </c>
      <c r="O256" s="287"/>
      <c r="P256" s="287"/>
      <c r="Q256" s="287"/>
      <c r="R256" s="287"/>
      <c r="S256" s="287"/>
      <c r="T256" s="287"/>
      <c r="U256" s="287"/>
      <c r="V256" s="287"/>
      <c r="W256" s="287"/>
      <c r="X256" s="37"/>
      <c r="Y256" s="2"/>
    </row>
    <row r="257" spans="1:25" ht="63" customHeight="1">
      <c r="A257" s="363"/>
      <c r="B257" s="291"/>
      <c r="C257" s="288"/>
      <c r="D257" s="288"/>
      <c r="E257" s="291"/>
      <c r="F257" s="17" t="s">
        <v>42</v>
      </c>
      <c r="G257" s="156">
        <f>SUM(H257:N257)</f>
        <v>10000000</v>
      </c>
      <c r="H257" s="156">
        <v>10000000</v>
      </c>
      <c r="I257" s="156">
        <v>0</v>
      </c>
      <c r="J257" s="156">
        <v>0</v>
      </c>
      <c r="K257" s="156">
        <v>0</v>
      </c>
      <c r="L257" s="156">
        <v>0</v>
      </c>
      <c r="M257" s="156">
        <v>0</v>
      </c>
      <c r="N257" s="156">
        <v>0</v>
      </c>
      <c r="O257" s="288"/>
      <c r="P257" s="288"/>
      <c r="Q257" s="288"/>
      <c r="R257" s="288"/>
      <c r="S257" s="288"/>
      <c r="T257" s="288"/>
      <c r="U257" s="288"/>
      <c r="V257" s="288"/>
      <c r="W257" s="288"/>
      <c r="X257" s="38"/>
      <c r="Y257" s="2"/>
    </row>
    <row r="258" spans="1:25" s="49" customFormat="1" ht="63" customHeight="1">
      <c r="A258" s="366"/>
      <c r="B258" s="289" t="s">
        <v>64</v>
      </c>
      <c r="C258" s="286">
        <v>2020</v>
      </c>
      <c r="D258" s="286">
        <v>2026</v>
      </c>
      <c r="E258" s="289" t="s">
        <v>115</v>
      </c>
      <c r="F258" s="46" t="s">
        <v>36</v>
      </c>
      <c r="G258" s="156">
        <f t="shared" ref="G258:N258" si="96">G259+G260</f>
        <v>72114023.790000007</v>
      </c>
      <c r="H258" s="156">
        <f>H259+H260</f>
        <v>7840106.8700000001</v>
      </c>
      <c r="I258" s="156">
        <f t="shared" si="96"/>
        <v>8775445</v>
      </c>
      <c r="J258" s="156">
        <f t="shared" si="96"/>
        <v>8109293.8899999997</v>
      </c>
      <c r="K258" s="156">
        <f t="shared" si="96"/>
        <v>9309774.0700000003</v>
      </c>
      <c r="L258" s="156">
        <f t="shared" si="96"/>
        <v>11620000</v>
      </c>
      <c r="M258" s="156">
        <f t="shared" si="96"/>
        <v>13229701.98</v>
      </c>
      <c r="N258" s="156">
        <f t="shared" si="96"/>
        <v>13229701.98</v>
      </c>
      <c r="O258" s="314" t="s">
        <v>104</v>
      </c>
      <c r="P258" s="314" t="s">
        <v>84</v>
      </c>
      <c r="Q258" s="292" t="s">
        <v>55</v>
      </c>
      <c r="R258" s="292">
        <v>650</v>
      </c>
      <c r="S258" s="292">
        <v>650</v>
      </c>
      <c r="T258" s="292">
        <v>490</v>
      </c>
      <c r="U258" s="292">
        <v>490</v>
      </c>
      <c r="V258" s="292">
        <v>490</v>
      </c>
      <c r="W258" s="292">
        <v>490</v>
      </c>
      <c r="X258" s="292">
        <v>490</v>
      </c>
      <c r="Y258" s="2"/>
    </row>
    <row r="259" spans="1:25" s="49" customFormat="1" ht="63" customHeight="1">
      <c r="A259" s="364"/>
      <c r="B259" s="357"/>
      <c r="C259" s="302"/>
      <c r="D259" s="302"/>
      <c r="E259" s="290"/>
      <c r="F259" s="46" t="s">
        <v>41</v>
      </c>
      <c r="G259" s="156">
        <f>SUM(H259:N259)</f>
        <v>72114023.790000007</v>
      </c>
      <c r="H259" s="156">
        <v>7840106.8700000001</v>
      </c>
      <c r="I259" s="156">
        <v>8775445</v>
      </c>
      <c r="J259" s="156">
        <v>8109293.8899999997</v>
      </c>
      <c r="K259" s="156">
        <v>9309774.0700000003</v>
      </c>
      <c r="L259" s="156">
        <v>11620000</v>
      </c>
      <c r="M259" s="156">
        <v>13229701.98</v>
      </c>
      <c r="N259" s="156">
        <v>13229701.98</v>
      </c>
      <c r="O259" s="315"/>
      <c r="P259" s="317"/>
      <c r="Q259" s="293"/>
      <c r="R259" s="293"/>
      <c r="S259" s="293"/>
      <c r="T259" s="293"/>
      <c r="U259" s="293"/>
      <c r="V259" s="293"/>
      <c r="W259" s="293"/>
      <c r="X259" s="293"/>
      <c r="Y259" s="2"/>
    </row>
    <row r="260" spans="1:25" s="49" customFormat="1" ht="63" customHeight="1">
      <c r="A260" s="364"/>
      <c r="B260" s="358"/>
      <c r="C260" s="303"/>
      <c r="D260" s="303"/>
      <c r="E260" s="291"/>
      <c r="F260" s="46" t="s">
        <v>42</v>
      </c>
      <c r="G260" s="156">
        <f>SUM(H260:N260)</f>
        <v>0</v>
      </c>
      <c r="H260" s="156">
        <v>0</v>
      </c>
      <c r="I260" s="156">
        <v>0</v>
      </c>
      <c r="J260" s="156">
        <v>0</v>
      </c>
      <c r="K260" s="156">
        <v>0</v>
      </c>
      <c r="L260" s="156">
        <v>0</v>
      </c>
      <c r="M260" s="156">
        <v>0</v>
      </c>
      <c r="N260" s="156">
        <v>0</v>
      </c>
      <c r="O260" s="316"/>
      <c r="P260" s="318"/>
      <c r="Q260" s="294"/>
      <c r="R260" s="294"/>
      <c r="S260" s="294"/>
      <c r="T260" s="294"/>
      <c r="U260" s="294"/>
      <c r="V260" s="294"/>
      <c r="W260" s="294"/>
      <c r="X260" s="294"/>
      <c r="Y260" s="2"/>
    </row>
    <row r="261" spans="1:25" s="49" customFormat="1" ht="63" customHeight="1">
      <c r="A261" s="364"/>
      <c r="B261" s="289" t="s">
        <v>148</v>
      </c>
      <c r="C261" s="286">
        <v>2020</v>
      </c>
      <c r="D261" s="286">
        <v>2026</v>
      </c>
      <c r="E261" s="289" t="s">
        <v>115</v>
      </c>
      <c r="F261" s="46" t="s">
        <v>36</v>
      </c>
      <c r="G261" s="156">
        <f t="shared" ref="G261:N261" si="97">G262+G263</f>
        <v>2341873.86</v>
      </c>
      <c r="H261" s="156">
        <f t="shared" si="97"/>
        <v>44422</v>
      </c>
      <c r="I261" s="156">
        <f t="shared" si="97"/>
        <v>103903</v>
      </c>
      <c r="J261" s="156">
        <f t="shared" si="97"/>
        <v>408806.1</v>
      </c>
      <c r="K261" s="156">
        <f t="shared" si="97"/>
        <v>253224</v>
      </c>
      <c r="L261" s="156">
        <f t="shared" si="97"/>
        <v>840000</v>
      </c>
      <c r="M261" s="156">
        <f t="shared" si="97"/>
        <v>445759.38</v>
      </c>
      <c r="N261" s="156">
        <f t="shared" si="97"/>
        <v>245759.38</v>
      </c>
      <c r="O261" s="289" t="s">
        <v>138</v>
      </c>
      <c r="P261" s="286" t="s">
        <v>96</v>
      </c>
      <c r="Q261" s="286" t="s">
        <v>55</v>
      </c>
      <c r="R261" s="286">
        <v>100</v>
      </c>
      <c r="S261" s="286">
        <v>100</v>
      </c>
      <c r="T261" s="286">
        <v>100</v>
      </c>
      <c r="U261" s="286">
        <v>100</v>
      </c>
      <c r="V261" s="286">
        <v>100</v>
      </c>
      <c r="W261" s="286">
        <v>100</v>
      </c>
      <c r="X261" s="286">
        <v>100</v>
      </c>
      <c r="Y261" s="2"/>
    </row>
    <row r="262" spans="1:25" s="49" customFormat="1" ht="63" customHeight="1">
      <c r="A262" s="364"/>
      <c r="B262" s="290"/>
      <c r="C262" s="302"/>
      <c r="D262" s="302"/>
      <c r="E262" s="290"/>
      <c r="F262" s="46" t="s">
        <v>41</v>
      </c>
      <c r="G262" s="156">
        <f>SUM(H262:N262)</f>
        <v>2341873.86</v>
      </c>
      <c r="H262" s="156">
        <v>44422</v>
      </c>
      <c r="I262" s="156">
        <v>103903</v>
      </c>
      <c r="J262" s="156">
        <v>408806.1</v>
      </c>
      <c r="K262" s="156">
        <v>253224</v>
      </c>
      <c r="L262" s="156">
        <v>840000</v>
      </c>
      <c r="M262" s="156">
        <v>445759.38</v>
      </c>
      <c r="N262" s="156">
        <v>245759.38</v>
      </c>
      <c r="O262" s="290"/>
      <c r="P262" s="287"/>
      <c r="Q262" s="287"/>
      <c r="R262" s="287"/>
      <c r="S262" s="287"/>
      <c r="T262" s="287"/>
      <c r="U262" s="287"/>
      <c r="V262" s="287"/>
      <c r="W262" s="287"/>
      <c r="X262" s="287"/>
      <c r="Y262" s="2"/>
    </row>
    <row r="263" spans="1:25" s="49" customFormat="1" ht="63" customHeight="1">
      <c r="A263" s="365"/>
      <c r="B263" s="291"/>
      <c r="C263" s="303"/>
      <c r="D263" s="303"/>
      <c r="E263" s="291"/>
      <c r="F263" s="46" t="s">
        <v>42</v>
      </c>
      <c r="G263" s="156">
        <f>SUM(H263:N263)</f>
        <v>0</v>
      </c>
      <c r="H263" s="156">
        <v>0</v>
      </c>
      <c r="I263" s="156">
        <v>0</v>
      </c>
      <c r="J263" s="156">
        <v>0</v>
      </c>
      <c r="K263" s="156">
        <v>0</v>
      </c>
      <c r="L263" s="156">
        <v>0</v>
      </c>
      <c r="M263" s="156">
        <v>0</v>
      </c>
      <c r="N263" s="156">
        <v>0</v>
      </c>
      <c r="O263" s="291"/>
      <c r="P263" s="288"/>
      <c r="Q263" s="288"/>
      <c r="R263" s="288"/>
      <c r="S263" s="288"/>
      <c r="T263" s="288"/>
      <c r="U263" s="288"/>
      <c r="V263" s="288"/>
      <c r="W263" s="288"/>
      <c r="X263" s="288"/>
      <c r="Y263" s="2"/>
    </row>
    <row r="264" spans="1:25" s="109" customFormat="1" ht="63" customHeight="1">
      <c r="A264" s="107"/>
      <c r="B264" s="289" t="s">
        <v>149</v>
      </c>
      <c r="C264" s="286">
        <v>2020</v>
      </c>
      <c r="D264" s="286">
        <v>2026</v>
      </c>
      <c r="E264" s="289" t="s">
        <v>115</v>
      </c>
      <c r="F264" s="99" t="s">
        <v>36</v>
      </c>
      <c r="G264" s="156">
        <f t="shared" ref="G264:N264" si="98">G265+G266</f>
        <v>464122.13999999996</v>
      </c>
      <c r="H264" s="156">
        <f t="shared" si="98"/>
        <v>60239.839999999997</v>
      </c>
      <c r="I264" s="156">
        <f t="shared" si="98"/>
        <v>40827.519999999997</v>
      </c>
      <c r="J264" s="156">
        <f t="shared" si="98"/>
        <v>65434.8</v>
      </c>
      <c r="K264" s="156">
        <f t="shared" si="98"/>
        <v>97619.98</v>
      </c>
      <c r="L264" s="156">
        <f t="shared" si="98"/>
        <v>100000</v>
      </c>
      <c r="M264" s="156">
        <f t="shared" si="98"/>
        <v>50000</v>
      </c>
      <c r="N264" s="156">
        <f t="shared" si="98"/>
        <v>50000</v>
      </c>
      <c r="O264" s="314" t="s">
        <v>150</v>
      </c>
      <c r="P264" s="314" t="s">
        <v>84</v>
      </c>
      <c r="Q264" s="292">
        <f>SUM(R264:X266)</f>
        <v>9</v>
      </c>
      <c r="R264" s="292">
        <v>3</v>
      </c>
      <c r="S264" s="292">
        <v>1</v>
      </c>
      <c r="T264" s="292">
        <v>1</v>
      </c>
      <c r="U264" s="292">
        <v>1</v>
      </c>
      <c r="V264" s="292">
        <v>1</v>
      </c>
      <c r="W264" s="292">
        <v>1</v>
      </c>
      <c r="X264" s="292">
        <v>1</v>
      </c>
      <c r="Y264" s="2"/>
    </row>
    <row r="265" spans="1:25" s="109" customFormat="1" ht="63" customHeight="1">
      <c r="A265" s="107"/>
      <c r="B265" s="357"/>
      <c r="C265" s="302"/>
      <c r="D265" s="302"/>
      <c r="E265" s="290"/>
      <c r="F265" s="99" t="s">
        <v>41</v>
      </c>
      <c r="G265" s="156">
        <f>SUM(H265:N265)</f>
        <v>464122.13999999996</v>
      </c>
      <c r="H265" s="156">
        <v>60239.839999999997</v>
      </c>
      <c r="I265" s="156">
        <v>40827.519999999997</v>
      </c>
      <c r="J265" s="156">
        <v>65434.8</v>
      </c>
      <c r="K265" s="156">
        <v>97619.98</v>
      </c>
      <c r="L265" s="156">
        <v>100000</v>
      </c>
      <c r="M265" s="156">
        <v>50000</v>
      </c>
      <c r="N265" s="156">
        <v>50000</v>
      </c>
      <c r="O265" s="315"/>
      <c r="P265" s="317"/>
      <c r="Q265" s="293"/>
      <c r="R265" s="293"/>
      <c r="S265" s="293"/>
      <c r="T265" s="293"/>
      <c r="U265" s="293"/>
      <c r="V265" s="293"/>
      <c r="W265" s="293"/>
      <c r="X265" s="293"/>
      <c r="Y265" s="2"/>
    </row>
    <row r="266" spans="1:25" s="109" customFormat="1" ht="63" customHeight="1">
      <c r="A266" s="107"/>
      <c r="B266" s="358"/>
      <c r="C266" s="303"/>
      <c r="D266" s="303"/>
      <c r="E266" s="291"/>
      <c r="F266" s="99" t="s">
        <v>42</v>
      </c>
      <c r="G266" s="156">
        <f>SUM(H266:N266)</f>
        <v>0</v>
      </c>
      <c r="H266" s="156">
        <v>0</v>
      </c>
      <c r="I266" s="156">
        <v>0</v>
      </c>
      <c r="J266" s="156">
        <v>0</v>
      </c>
      <c r="K266" s="156">
        <v>0</v>
      </c>
      <c r="L266" s="156">
        <v>0</v>
      </c>
      <c r="M266" s="156">
        <v>0</v>
      </c>
      <c r="N266" s="156">
        <v>0</v>
      </c>
      <c r="O266" s="316"/>
      <c r="P266" s="318"/>
      <c r="Q266" s="294"/>
      <c r="R266" s="294"/>
      <c r="S266" s="294"/>
      <c r="T266" s="294"/>
      <c r="U266" s="294"/>
      <c r="V266" s="294"/>
      <c r="W266" s="294"/>
      <c r="X266" s="294"/>
      <c r="Y266" s="2"/>
    </row>
    <row r="267" spans="1:25" s="245" customFormat="1" ht="63" customHeight="1">
      <c r="A267" s="243"/>
      <c r="B267" s="289" t="s">
        <v>194</v>
      </c>
      <c r="C267" s="286">
        <v>2020</v>
      </c>
      <c r="D267" s="286">
        <v>2026</v>
      </c>
      <c r="E267" s="289" t="s">
        <v>115</v>
      </c>
      <c r="F267" s="235" t="s">
        <v>36</v>
      </c>
      <c r="G267" s="156">
        <f t="shared" ref="G267:N267" si="99">G268+G269</f>
        <v>696725.95</v>
      </c>
      <c r="H267" s="156">
        <f t="shared" si="99"/>
        <v>283372.36</v>
      </c>
      <c r="I267" s="156">
        <f t="shared" si="99"/>
        <v>212003.73</v>
      </c>
      <c r="J267" s="156">
        <f t="shared" si="99"/>
        <v>0</v>
      </c>
      <c r="K267" s="156">
        <f t="shared" si="99"/>
        <v>201349.86</v>
      </c>
      <c r="L267" s="156">
        <f t="shared" si="99"/>
        <v>0</v>
      </c>
      <c r="M267" s="156">
        <f t="shared" si="99"/>
        <v>0</v>
      </c>
      <c r="N267" s="156">
        <f t="shared" si="99"/>
        <v>0</v>
      </c>
      <c r="O267" s="289" t="s">
        <v>138</v>
      </c>
      <c r="P267" s="286" t="s">
        <v>96</v>
      </c>
      <c r="Q267" s="286" t="s">
        <v>55</v>
      </c>
      <c r="R267" s="286">
        <v>100</v>
      </c>
      <c r="S267" s="292">
        <v>100</v>
      </c>
      <c r="T267" s="292"/>
      <c r="U267" s="292">
        <v>100</v>
      </c>
      <c r="V267" s="292"/>
      <c r="W267" s="292"/>
      <c r="X267" s="292"/>
      <c r="Y267" s="2"/>
    </row>
    <row r="268" spans="1:25" s="245" customFormat="1" ht="63" customHeight="1">
      <c r="A268" s="243"/>
      <c r="B268" s="357"/>
      <c r="C268" s="302"/>
      <c r="D268" s="302"/>
      <c r="E268" s="290"/>
      <c r="F268" s="235" t="s">
        <v>41</v>
      </c>
      <c r="G268" s="156">
        <f>SUM(H268:N268)</f>
        <v>0</v>
      </c>
      <c r="H268" s="156">
        <v>0</v>
      </c>
      <c r="I268" s="156">
        <v>0</v>
      </c>
      <c r="J268" s="156">
        <v>0</v>
      </c>
      <c r="K268" s="156">
        <v>0</v>
      </c>
      <c r="L268" s="156">
        <v>0</v>
      </c>
      <c r="M268" s="156">
        <v>0</v>
      </c>
      <c r="N268" s="156">
        <v>0</v>
      </c>
      <c r="O268" s="290"/>
      <c r="P268" s="287"/>
      <c r="Q268" s="287"/>
      <c r="R268" s="287"/>
      <c r="S268" s="293"/>
      <c r="T268" s="293"/>
      <c r="U268" s="293"/>
      <c r="V268" s="293"/>
      <c r="W268" s="293"/>
      <c r="X268" s="293"/>
      <c r="Y268" s="2"/>
    </row>
    <row r="269" spans="1:25" s="245" customFormat="1" ht="63" customHeight="1">
      <c r="A269" s="243"/>
      <c r="B269" s="358"/>
      <c r="C269" s="303"/>
      <c r="D269" s="303"/>
      <c r="E269" s="291"/>
      <c r="F269" s="235" t="s">
        <v>42</v>
      </c>
      <c r="G269" s="156">
        <f>SUM(H269:N269)</f>
        <v>696725.95</v>
      </c>
      <c r="H269" s="156">
        <v>283372.36</v>
      </c>
      <c r="I269" s="156">
        <v>212003.73</v>
      </c>
      <c r="J269" s="156">
        <v>0</v>
      </c>
      <c r="K269" s="156">
        <v>201349.86</v>
      </c>
      <c r="L269" s="156">
        <v>0</v>
      </c>
      <c r="M269" s="156">
        <v>0</v>
      </c>
      <c r="N269" s="156">
        <v>0</v>
      </c>
      <c r="O269" s="291"/>
      <c r="P269" s="288"/>
      <c r="Q269" s="288"/>
      <c r="R269" s="288"/>
      <c r="S269" s="294"/>
      <c r="T269" s="294"/>
      <c r="U269" s="294"/>
      <c r="V269" s="294"/>
      <c r="W269" s="294"/>
      <c r="X269" s="294"/>
      <c r="Y269" s="2"/>
    </row>
    <row r="270" spans="1:25" s="245" customFormat="1" ht="63" customHeight="1">
      <c r="A270" s="243"/>
      <c r="B270" s="347" t="s">
        <v>253</v>
      </c>
      <c r="C270" s="308">
        <v>2023</v>
      </c>
      <c r="D270" s="308">
        <v>2026</v>
      </c>
      <c r="E270" s="341" t="s">
        <v>49</v>
      </c>
      <c r="F270" s="241" t="s">
        <v>36</v>
      </c>
      <c r="G270" s="149">
        <f>G272+G271</f>
        <v>0</v>
      </c>
      <c r="H270" s="147">
        <f>H271+H272</f>
        <v>0</v>
      </c>
      <c r="I270" s="147">
        <f t="shared" ref="I270:N270" si="100">I271+I272</f>
        <v>0</v>
      </c>
      <c r="J270" s="147">
        <f t="shared" si="100"/>
        <v>0</v>
      </c>
      <c r="K270" s="147">
        <f t="shared" si="100"/>
        <v>0</v>
      </c>
      <c r="L270" s="147">
        <f t="shared" si="100"/>
        <v>0</v>
      </c>
      <c r="M270" s="147">
        <f t="shared" si="100"/>
        <v>0</v>
      </c>
      <c r="N270" s="147">
        <f t="shared" si="100"/>
        <v>0</v>
      </c>
      <c r="O270" s="353" t="s">
        <v>117</v>
      </c>
      <c r="P270" s="236" t="s">
        <v>96</v>
      </c>
      <c r="Q270" s="236" t="s">
        <v>55</v>
      </c>
      <c r="R270" s="236"/>
      <c r="S270" s="236"/>
      <c r="T270" s="236"/>
      <c r="U270" s="236"/>
      <c r="V270" s="236"/>
      <c r="W270" s="236"/>
      <c r="X270" s="236"/>
      <c r="Y270" s="2"/>
    </row>
    <row r="271" spans="1:25" s="245" customFormat="1" ht="63" customHeight="1">
      <c r="A271" s="243"/>
      <c r="B271" s="348"/>
      <c r="C271" s="309"/>
      <c r="D271" s="309"/>
      <c r="E271" s="341"/>
      <c r="F271" s="241" t="s">
        <v>41</v>
      </c>
      <c r="G271" s="149">
        <f>SUM(H271:N271)</f>
        <v>0</v>
      </c>
      <c r="H271" s="147">
        <v>0</v>
      </c>
      <c r="I271" s="147">
        <v>0</v>
      </c>
      <c r="J271" s="147">
        <v>0</v>
      </c>
      <c r="K271" s="147">
        <v>0</v>
      </c>
      <c r="L271" s="147">
        <v>0</v>
      </c>
      <c r="M271" s="147">
        <v>0</v>
      </c>
      <c r="N271" s="147">
        <v>0</v>
      </c>
      <c r="O271" s="354"/>
      <c r="P271" s="237"/>
      <c r="Q271" s="237"/>
      <c r="R271" s="237"/>
      <c r="S271" s="237"/>
      <c r="T271" s="237"/>
      <c r="U271" s="237"/>
      <c r="V271" s="237"/>
      <c r="W271" s="237"/>
      <c r="X271" s="237"/>
      <c r="Y271" s="2"/>
    </row>
    <row r="272" spans="1:25" s="245" customFormat="1" ht="63" customHeight="1">
      <c r="A272" s="243"/>
      <c r="B272" s="349"/>
      <c r="C272" s="310"/>
      <c r="D272" s="310"/>
      <c r="E272" s="341"/>
      <c r="F272" s="241" t="s">
        <v>42</v>
      </c>
      <c r="G272" s="149">
        <f>SUM(H272:N272)</f>
        <v>0</v>
      </c>
      <c r="H272" s="147">
        <v>0</v>
      </c>
      <c r="I272" s="147">
        <v>0</v>
      </c>
      <c r="J272" s="147">
        <v>0</v>
      </c>
      <c r="K272" s="147">
        <v>0</v>
      </c>
      <c r="L272" s="147">
        <v>0</v>
      </c>
      <c r="M272" s="147">
        <v>0</v>
      </c>
      <c r="N272" s="147">
        <v>0</v>
      </c>
      <c r="O272" s="355"/>
      <c r="P272" s="238"/>
      <c r="Q272" s="238"/>
      <c r="R272" s="238"/>
      <c r="S272" s="238"/>
      <c r="T272" s="238"/>
      <c r="U272" s="238"/>
      <c r="V272" s="238"/>
      <c r="W272" s="238"/>
      <c r="X272" s="238"/>
      <c r="Y272" s="2"/>
    </row>
    <row r="273" spans="1:25" s="265" customFormat="1" ht="63" customHeight="1">
      <c r="A273" s="264"/>
      <c r="B273" s="289" t="s">
        <v>252</v>
      </c>
      <c r="C273" s="286">
        <v>2023</v>
      </c>
      <c r="D273" s="286">
        <v>2026</v>
      </c>
      <c r="E273" s="289" t="s">
        <v>115</v>
      </c>
      <c r="F273" s="261" t="s">
        <v>36</v>
      </c>
      <c r="G273" s="156">
        <f t="shared" ref="G273:N273" si="101">G274+G275</f>
        <v>599000</v>
      </c>
      <c r="H273" s="156">
        <f t="shared" si="101"/>
        <v>0</v>
      </c>
      <c r="I273" s="156">
        <f t="shared" si="101"/>
        <v>0</v>
      </c>
      <c r="J273" s="156">
        <f t="shared" si="101"/>
        <v>0</v>
      </c>
      <c r="K273" s="156">
        <f t="shared" si="101"/>
        <v>599000</v>
      </c>
      <c r="L273" s="156">
        <f t="shared" si="101"/>
        <v>0</v>
      </c>
      <c r="M273" s="156">
        <f t="shared" si="101"/>
        <v>0</v>
      </c>
      <c r="N273" s="156">
        <f t="shared" si="101"/>
        <v>0</v>
      </c>
      <c r="O273" s="289" t="s">
        <v>138</v>
      </c>
      <c r="P273" s="286" t="s">
        <v>96</v>
      </c>
      <c r="Q273" s="286" t="s">
        <v>55</v>
      </c>
      <c r="R273" s="286">
        <v>0</v>
      </c>
      <c r="S273" s="292">
        <v>0</v>
      </c>
      <c r="T273" s="292"/>
      <c r="U273" s="292">
        <v>100</v>
      </c>
      <c r="V273" s="292"/>
      <c r="W273" s="292"/>
      <c r="X273" s="292"/>
      <c r="Y273" s="2"/>
    </row>
    <row r="274" spans="1:25" s="265" customFormat="1" ht="63" customHeight="1">
      <c r="A274" s="264"/>
      <c r="B274" s="357"/>
      <c r="C274" s="302"/>
      <c r="D274" s="302"/>
      <c r="E274" s="290"/>
      <c r="F274" s="261" t="s">
        <v>41</v>
      </c>
      <c r="G274" s="156">
        <f>SUM(H274:N274)</f>
        <v>599000</v>
      </c>
      <c r="H274" s="156">
        <v>0</v>
      </c>
      <c r="I274" s="156">
        <v>0</v>
      </c>
      <c r="J274" s="156">
        <v>0</v>
      </c>
      <c r="K274" s="156">
        <v>599000</v>
      </c>
      <c r="L274" s="156">
        <v>0</v>
      </c>
      <c r="M274" s="156">
        <v>0</v>
      </c>
      <c r="N274" s="156">
        <v>0</v>
      </c>
      <c r="O274" s="290"/>
      <c r="P274" s="287"/>
      <c r="Q274" s="287"/>
      <c r="R274" s="287"/>
      <c r="S274" s="293"/>
      <c r="T274" s="293"/>
      <c r="U274" s="293"/>
      <c r="V274" s="293"/>
      <c r="W274" s="293"/>
      <c r="X274" s="293"/>
      <c r="Y274" s="2"/>
    </row>
    <row r="275" spans="1:25" s="265" customFormat="1" ht="63" customHeight="1">
      <c r="A275" s="264"/>
      <c r="B275" s="358"/>
      <c r="C275" s="303"/>
      <c r="D275" s="303"/>
      <c r="E275" s="291"/>
      <c r="F275" s="261" t="s">
        <v>42</v>
      </c>
      <c r="G275" s="156">
        <f>SUM(H275:N275)</f>
        <v>0</v>
      </c>
      <c r="H275" s="156">
        <v>0</v>
      </c>
      <c r="I275" s="156">
        <v>0</v>
      </c>
      <c r="J275" s="156">
        <v>0</v>
      </c>
      <c r="K275" s="156">
        <v>0</v>
      </c>
      <c r="L275" s="156">
        <v>0</v>
      </c>
      <c r="M275" s="156">
        <v>0</v>
      </c>
      <c r="N275" s="156">
        <v>0</v>
      </c>
      <c r="O275" s="291"/>
      <c r="P275" s="288"/>
      <c r="Q275" s="288"/>
      <c r="R275" s="288"/>
      <c r="S275" s="294"/>
      <c r="T275" s="294"/>
      <c r="U275" s="294"/>
      <c r="V275" s="294"/>
      <c r="W275" s="294"/>
      <c r="X275" s="294"/>
      <c r="Y275" s="2"/>
    </row>
    <row r="276" spans="1:25" s="270" customFormat="1" ht="63" customHeight="1">
      <c r="A276" s="269"/>
      <c r="B276" s="289" t="s">
        <v>271</v>
      </c>
      <c r="C276" s="286">
        <v>2023</v>
      </c>
      <c r="D276" s="286">
        <v>2026</v>
      </c>
      <c r="E276" s="289" t="s">
        <v>115</v>
      </c>
      <c r="F276" s="268" t="s">
        <v>36</v>
      </c>
      <c r="G276" s="156">
        <f t="shared" ref="G276:N276" si="102">G277+G278</f>
        <v>90000</v>
      </c>
      <c r="H276" s="156">
        <f t="shared" si="102"/>
        <v>0</v>
      </c>
      <c r="I276" s="156">
        <f t="shared" si="102"/>
        <v>0</v>
      </c>
      <c r="J276" s="156">
        <f t="shared" si="102"/>
        <v>0</v>
      </c>
      <c r="K276" s="156">
        <f t="shared" si="102"/>
        <v>90000</v>
      </c>
      <c r="L276" s="156">
        <f t="shared" si="102"/>
        <v>0</v>
      </c>
      <c r="M276" s="156">
        <f t="shared" si="102"/>
        <v>0</v>
      </c>
      <c r="N276" s="156">
        <f t="shared" si="102"/>
        <v>0</v>
      </c>
      <c r="O276" s="289" t="s">
        <v>138</v>
      </c>
      <c r="P276" s="286" t="s">
        <v>96</v>
      </c>
      <c r="Q276" s="286" t="s">
        <v>55</v>
      </c>
      <c r="R276" s="286">
        <v>0</v>
      </c>
      <c r="S276" s="292">
        <v>0</v>
      </c>
      <c r="T276" s="292"/>
      <c r="U276" s="292">
        <v>100</v>
      </c>
      <c r="V276" s="292"/>
      <c r="W276" s="292"/>
      <c r="X276" s="292"/>
      <c r="Y276" s="2"/>
    </row>
    <row r="277" spans="1:25" s="270" customFormat="1" ht="63" customHeight="1">
      <c r="A277" s="269"/>
      <c r="B277" s="357"/>
      <c r="C277" s="302"/>
      <c r="D277" s="302"/>
      <c r="E277" s="290"/>
      <c r="F277" s="268" t="s">
        <v>41</v>
      </c>
      <c r="G277" s="156">
        <f>SUM(H277:N277)</f>
        <v>90000</v>
      </c>
      <c r="H277" s="156">
        <v>0</v>
      </c>
      <c r="I277" s="156">
        <v>0</v>
      </c>
      <c r="J277" s="156">
        <v>0</v>
      </c>
      <c r="K277" s="156">
        <v>90000</v>
      </c>
      <c r="L277" s="156">
        <v>0</v>
      </c>
      <c r="M277" s="156">
        <v>0</v>
      </c>
      <c r="N277" s="156">
        <v>0</v>
      </c>
      <c r="O277" s="290"/>
      <c r="P277" s="287"/>
      <c r="Q277" s="287"/>
      <c r="R277" s="287"/>
      <c r="S277" s="293"/>
      <c r="T277" s="293"/>
      <c r="U277" s="293"/>
      <c r="V277" s="293"/>
      <c r="W277" s="293"/>
      <c r="X277" s="293"/>
      <c r="Y277" s="2"/>
    </row>
    <row r="278" spans="1:25" s="270" customFormat="1" ht="63" customHeight="1">
      <c r="A278" s="269"/>
      <c r="B278" s="358"/>
      <c r="C278" s="303"/>
      <c r="D278" s="303"/>
      <c r="E278" s="291"/>
      <c r="F278" s="268" t="s">
        <v>42</v>
      </c>
      <c r="G278" s="156">
        <f>SUM(H278:N278)</f>
        <v>0</v>
      </c>
      <c r="H278" s="156">
        <v>0</v>
      </c>
      <c r="I278" s="156">
        <v>0</v>
      </c>
      <c r="J278" s="156">
        <v>0</v>
      </c>
      <c r="K278" s="156">
        <v>0</v>
      </c>
      <c r="L278" s="156">
        <v>0</v>
      </c>
      <c r="M278" s="156">
        <v>0</v>
      </c>
      <c r="N278" s="156">
        <v>0</v>
      </c>
      <c r="O278" s="291"/>
      <c r="P278" s="288"/>
      <c r="Q278" s="288"/>
      <c r="R278" s="288"/>
      <c r="S278" s="294"/>
      <c r="T278" s="294"/>
      <c r="U278" s="294"/>
      <c r="V278" s="294"/>
      <c r="W278" s="294"/>
      <c r="X278" s="294"/>
      <c r="Y278" s="2"/>
    </row>
    <row r="279" spans="1:25" s="285" customFormat="1" ht="63" customHeight="1">
      <c r="A279" s="284"/>
      <c r="B279" s="289" t="s">
        <v>286</v>
      </c>
      <c r="C279" s="286">
        <v>2023</v>
      </c>
      <c r="D279" s="286">
        <v>2026</v>
      </c>
      <c r="E279" s="289" t="s">
        <v>115</v>
      </c>
      <c r="F279" s="281" t="s">
        <v>36</v>
      </c>
      <c r="G279" s="156">
        <f t="shared" ref="G279:N279" si="103">G280+G281</f>
        <v>2983000</v>
      </c>
      <c r="H279" s="156">
        <f t="shared" si="103"/>
        <v>0</v>
      </c>
      <c r="I279" s="156">
        <f t="shared" si="103"/>
        <v>0</v>
      </c>
      <c r="J279" s="156">
        <f t="shared" si="103"/>
        <v>0</v>
      </c>
      <c r="K279" s="156">
        <f t="shared" si="103"/>
        <v>2983000</v>
      </c>
      <c r="L279" s="156">
        <f t="shared" si="103"/>
        <v>0</v>
      </c>
      <c r="M279" s="156">
        <f t="shared" si="103"/>
        <v>0</v>
      </c>
      <c r="N279" s="156">
        <f t="shared" si="103"/>
        <v>0</v>
      </c>
      <c r="O279" s="289" t="s">
        <v>138</v>
      </c>
      <c r="P279" s="286" t="s">
        <v>96</v>
      </c>
      <c r="Q279" s="286" t="s">
        <v>55</v>
      </c>
      <c r="R279" s="286">
        <v>0</v>
      </c>
      <c r="S279" s="292">
        <v>0</v>
      </c>
      <c r="T279" s="292"/>
      <c r="U279" s="292">
        <v>100</v>
      </c>
      <c r="V279" s="292"/>
      <c r="W279" s="292"/>
      <c r="X279" s="292"/>
      <c r="Y279" s="2"/>
    </row>
    <row r="280" spans="1:25" s="285" customFormat="1" ht="63" customHeight="1">
      <c r="A280" s="284"/>
      <c r="B280" s="290"/>
      <c r="C280" s="287"/>
      <c r="D280" s="287"/>
      <c r="E280" s="290"/>
      <c r="F280" s="281" t="s">
        <v>41</v>
      </c>
      <c r="G280" s="156">
        <f>SUM(H280:N280)</f>
        <v>2983000</v>
      </c>
      <c r="H280" s="156">
        <v>0</v>
      </c>
      <c r="I280" s="156">
        <v>0</v>
      </c>
      <c r="J280" s="156">
        <v>0</v>
      </c>
      <c r="K280" s="156">
        <v>2983000</v>
      </c>
      <c r="L280" s="156">
        <v>0</v>
      </c>
      <c r="M280" s="156">
        <v>0</v>
      </c>
      <c r="N280" s="156">
        <v>0</v>
      </c>
      <c r="O280" s="290"/>
      <c r="P280" s="287"/>
      <c r="Q280" s="287"/>
      <c r="R280" s="287"/>
      <c r="S280" s="293"/>
      <c r="T280" s="293"/>
      <c r="U280" s="293"/>
      <c r="V280" s="293"/>
      <c r="W280" s="293"/>
      <c r="X280" s="293"/>
      <c r="Y280" s="2"/>
    </row>
    <row r="281" spans="1:25" s="285" customFormat="1" ht="63" customHeight="1">
      <c r="A281" s="284"/>
      <c r="B281" s="291"/>
      <c r="C281" s="288"/>
      <c r="D281" s="288"/>
      <c r="E281" s="291"/>
      <c r="F281" s="281" t="s">
        <v>42</v>
      </c>
      <c r="G281" s="156">
        <f>SUM(H281:N281)</f>
        <v>0</v>
      </c>
      <c r="H281" s="156">
        <v>0</v>
      </c>
      <c r="I281" s="156">
        <v>0</v>
      </c>
      <c r="J281" s="156">
        <v>0</v>
      </c>
      <c r="K281" s="156">
        <v>0</v>
      </c>
      <c r="L281" s="156">
        <v>0</v>
      </c>
      <c r="M281" s="156">
        <v>0</v>
      </c>
      <c r="N281" s="156">
        <v>0</v>
      </c>
      <c r="O281" s="291"/>
      <c r="P281" s="288"/>
      <c r="Q281" s="288"/>
      <c r="R281" s="288"/>
      <c r="S281" s="294"/>
      <c r="T281" s="294"/>
      <c r="U281" s="294"/>
      <c r="V281" s="294"/>
      <c r="W281" s="294"/>
      <c r="X281" s="294"/>
      <c r="Y281" s="2"/>
    </row>
    <row r="282" spans="1:25" ht="24.75" customHeight="1">
      <c r="A282" s="361"/>
      <c r="B282" s="289" t="s">
        <v>296</v>
      </c>
      <c r="C282" s="286">
        <v>2024</v>
      </c>
      <c r="D282" s="286">
        <v>2024</v>
      </c>
      <c r="E282" s="289" t="s">
        <v>115</v>
      </c>
      <c r="F282" s="281" t="s">
        <v>36</v>
      </c>
      <c r="G282" s="156">
        <f t="shared" ref="G282:N282" si="104">G283+G284</f>
        <v>2520000</v>
      </c>
      <c r="H282" s="156">
        <f t="shared" si="104"/>
        <v>0</v>
      </c>
      <c r="I282" s="156">
        <f t="shared" si="104"/>
        <v>0</v>
      </c>
      <c r="J282" s="156">
        <f t="shared" si="104"/>
        <v>0</v>
      </c>
      <c r="K282" s="156">
        <f t="shared" si="104"/>
        <v>0</v>
      </c>
      <c r="L282" s="156">
        <f t="shared" si="104"/>
        <v>2520000</v>
      </c>
      <c r="M282" s="156">
        <f t="shared" si="104"/>
        <v>0</v>
      </c>
      <c r="N282" s="156">
        <f t="shared" si="104"/>
        <v>0</v>
      </c>
      <c r="O282" s="289" t="s">
        <v>297</v>
      </c>
      <c r="P282" s="286" t="s">
        <v>153</v>
      </c>
      <c r="Q282" s="286" t="s">
        <v>55</v>
      </c>
      <c r="R282" s="286" t="s">
        <v>55</v>
      </c>
      <c r="S282" s="292" t="s">
        <v>55</v>
      </c>
      <c r="T282" s="292" t="s">
        <v>55</v>
      </c>
      <c r="U282" s="292" t="s">
        <v>55</v>
      </c>
      <c r="V282" s="292">
        <v>1</v>
      </c>
      <c r="W282" s="292" t="s">
        <v>55</v>
      </c>
      <c r="X282" s="292" t="s">
        <v>55</v>
      </c>
      <c r="Y282" s="2"/>
    </row>
    <row r="283" spans="1:25" ht="63" customHeight="1">
      <c r="A283" s="357"/>
      <c r="B283" s="290"/>
      <c r="C283" s="287"/>
      <c r="D283" s="287"/>
      <c r="E283" s="290"/>
      <c r="F283" s="281" t="s">
        <v>41</v>
      </c>
      <c r="G283" s="156">
        <f>SUM(H283:N283)</f>
        <v>2520000</v>
      </c>
      <c r="H283" s="156">
        <v>0</v>
      </c>
      <c r="I283" s="156">
        <v>0</v>
      </c>
      <c r="J283" s="156">
        <v>0</v>
      </c>
      <c r="K283" s="156">
        <v>0</v>
      </c>
      <c r="L283" s="156">
        <v>2520000</v>
      </c>
      <c r="M283" s="156">
        <v>0</v>
      </c>
      <c r="N283" s="156">
        <v>0</v>
      </c>
      <c r="O283" s="290"/>
      <c r="P283" s="287"/>
      <c r="Q283" s="287"/>
      <c r="R283" s="287"/>
      <c r="S283" s="293"/>
      <c r="T283" s="293"/>
      <c r="U283" s="293"/>
      <c r="V283" s="293"/>
      <c r="W283" s="293"/>
      <c r="X283" s="293"/>
      <c r="Y283" s="2"/>
    </row>
    <row r="284" spans="1:25" ht="47.25">
      <c r="A284" s="358"/>
      <c r="B284" s="291"/>
      <c r="C284" s="288"/>
      <c r="D284" s="288"/>
      <c r="E284" s="291"/>
      <c r="F284" s="281" t="s">
        <v>42</v>
      </c>
      <c r="G284" s="156">
        <f>SUM(H284:N284)</f>
        <v>0</v>
      </c>
      <c r="H284" s="156">
        <v>0</v>
      </c>
      <c r="I284" s="156">
        <v>0</v>
      </c>
      <c r="J284" s="156">
        <v>0</v>
      </c>
      <c r="K284" s="156">
        <v>0</v>
      </c>
      <c r="L284" s="156">
        <v>0</v>
      </c>
      <c r="M284" s="156">
        <v>0</v>
      </c>
      <c r="N284" s="156">
        <v>0</v>
      </c>
      <c r="O284" s="291"/>
      <c r="P284" s="288"/>
      <c r="Q284" s="288"/>
      <c r="R284" s="288"/>
      <c r="S284" s="294"/>
      <c r="T284" s="294"/>
      <c r="U284" s="294"/>
      <c r="V284" s="294"/>
      <c r="W284" s="294"/>
      <c r="X284" s="294"/>
      <c r="Y284" s="2"/>
    </row>
    <row r="285" spans="1:25" ht="31.5">
      <c r="A285" s="356" t="s">
        <v>116</v>
      </c>
      <c r="B285" s="356"/>
      <c r="C285" s="356"/>
      <c r="D285" s="356"/>
      <c r="E285" s="356"/>
      <c r="F285" s="43" t="s">
        <v>36</v>
      </c>
      <c r="G285" s="166">
        <f t="shared" ref="G285:N285" si="105">G286+G287</f>
        <v>118216812.16</v>
      </c>
      <c r="H285" s="167">
        <f>H286+H287</f>
        <v>22257967.369999997</v>
      </c>
      <c r="I285" s="167">
        <f t="shared" si="105"/>
        <v>13502220.91</v>
      </c>
      <c r="J285" s="167">
        <f t="shared" si="105"/>
        <v>12003024.290000001</v>
      </c>
      <c r="K285" s="167">
        <f t="shared" si="105"/>
        <v>17348928.880000003</v>
      </c>
      <c r="L285" s="167">
        <f t="shared" si="105"/>
        <v>19576348.66</v>
      </c>
      <c r="M285" s="167">
        <f t="shared" si="105"/>
        <v>16873231.359999999</v>
      </c>
      <c r="N285" s="167">
        <f t="shared" si="105"/>
        <v>16655090.690000001</v>
      </c>
      <c r="O285" s="295" t="s">
        <v>35</v>
      </c>
      <c r="P285" s="295" t="s">
        <v>35</v>
      </c>
      <c r="Q285" s="295" t="s">
        <v>35</v>
      </c>
      <c r="R285" s="295" t="s">
        <v>35</v>
      </c>
      <c r="S285" s="295" t="s">
        <v>35</v>
      </c>
      <c r="T285" s="295" t="s">
        <v>35</v>
      </c>
      <c r="U285" s="295" t="s">
        <v>35</v>
      </c>
      <c r="V285" s="295" t="s">
        <v>35</v>
      </c>
      <c r="W285" s="295" t="s">
        <v>35</v>
      </c>
      <c r="X285" s="297" t="s">
        <v>35</v>
      </c>
      <c r="Y285" s="2"/>
    </row>
    <row r="286" spans="1:25" ht="63" customHeight="1">
      <c r="A286" s="356"/>
      <c r="B286" s="356"/>
      <c r="C286" s="356"/>
      <c r="D286" s="356"/>
      <c r="E286" s="356"/>
      <c r="F286" s="43" t="s">
        <v>41</v>
      </c>
      <c r="G286" s="166">
        <f>SUM(H286:N286)</f>
        <v>107520086.20999999</v>
      </c>
      <c r="H286" s="167">
        <f t="shared" ref="H286:N287" si="106">H244</f>
        <v>11974595.01</v>
      </c>
      <c r="I286" s="167">
        <f t="shared" si="106"/>
        <v>13290217.18</v>
      </c>
      <c r="J286" s="167">
        <f t="shared" si="106"/>
        <v>12003024.290000001</v>
      </c>
      <c r="K286" s="167">
        <f t="shared" si="106"/>
        <v>17147579.020000003</v>
      </c>
      <c r="L286" s="167">
        <f t="shared" si="106"/>
        <v>19576348.66</v>
      </c>
      <c r="M286" s="167">
        <f t="shared" si="106"/>
        <v>16873231.359999999</v>
      </c>
      <c r="N286" s="167">
        <f t="shared" si="106"/>
        <v>16655090.690000001</v>
      </c>
      <c r="O286" s="295"/>
      <c r="P286" s="295"/>
      <c r="Q286" s="295"/>
      <c r="R286" s="295"/>
      <c r="S286" s="295"/>
      <c r="T286" s="295"/>
      <c r="U286" s="295"/>
      <c r="V286" s="295"/>
      <c r="W286" s="295"/>
      <c r="X286" s="297"/>
      <c r="Y286" s="2"/>
    </row>
    <row r="287" spans="1:25" ht="47.25">
      <c r="A287" s="356"/>
      <c r="B287" s="356"/>
      <c r="C287" s="356"/>
      <c r="D287" s="356"/>
      <c r="E287" s="356"/>
      <c r="F287" s="43" t="s">
        <v>42</v>
      </c>
      <c r="G287" s="166">
        <f>SUM(H287:N287)</f>
        <v>10696725.949999999</v>
      </c>
      <c r="H287" s="166">
        <f t="shared" si="106"/>
        <v>10283372.359999999</v>
      </c>
      <c r="I287" s="166">
        <f t="shared" si="106"/>
        <v>212003.73</v>
      </c>
      <c r="J287" s="166">
        <f t="shared" si="106"/>
        <v>0</v>
      </c>
      <c r="K287" s="166">
        <f t="shared" si="106"/>
        <v>201349.86</v>
      </c>
      <c r="L287" s="166">
        <f t="shared" si="106"/>
        <v>0</v>
      </c>
      <c r="M287" s="166">
        <f t="shared" si="106"/>
        <v>0</v>
      </c>
      <c r="N287" s="166">
        <f t="shared" si="106"/>
        <v>0</v>
      </c>
      <c r="O287" s="295"/>
      <c r="P287" s="295"/>
      <c r="Q287" s="295"/>
      <c r="R287" s="295"/>
      <c r="S287" s="295"/>
      <c r="T287" s="295"/>
      <c r="U287" s="295"/>
      <c r="V287" s="295"/>
      <c r="W287" s="295"/>
      <c r="X287" s="297"/>
      <c r="Y287" s="2"/>
    </row>
    <row r="288" spans="1:25" ht="94.9" customHeight="1">
      <c r="A288" s="359" t="s">
        <v>70</v>
      </c>
      <c r="B288" s="360"/>
      <c r="C288" s="13">
        <v>2020</v>
      </c>
      <c r="D288" s="13">
        <v>2026</v>
      </c>
      <c r="E288" s="13"/>
      <c r="F288" s="13" t="s">
        <v>35</v>
      </c>
      <c r="G288" s="155" t="s">
        <v>35</v>
      </c>
      <c r="H288" s="155" t="s">
        <v>35</v>
      </c>
      <c r="I288" s="155" t="s">
        <v>35</v>
      </c>
      <c r="J288" s="155" t="s">
        <v>35</v>
      </c>
      <c r="K288" s="155" t="s">
        <v>35</v>
      </c>
      <c r="L288" s="155" t="s">
        <v>55</v>
      </c>
      <c r="M288" s="155" t="s">
        <v>35</v>
      </c>
      <c r="N288" s="155" t="s">
        <v>35</v>
      </c>
      <c r="O288" s="13" t="s">
        <v>35</v>
      </c>
      <c r="P288" s="13" t="s">
        <v>35</v>
      </c>
      <c r="Q288" s="13" t="s">
        <v>35</v>
      </c>
      <c r="R288" s="13" t="s">
        <v>35</v>
      </c>
      <c r="S288" s="13" t="s">
        <v>35</v>
      </c>
      <c r="T288" s="13" t="s">
        <v>35</v>
      </c>
      <c r="U288" s="13" t="s">
        <v>35</v>
      </c>
      <c r="V288" s="13" t="s">
        <v>35</v>
      </c>
      <c r="W288" s="13" t="s">
        <v>35</v>
      </c>
      <c r="X288" s="3" t="s">
        <v>35</v>
      </c>
      <c r="Y288" s="2"/>
    </row>
    <row r="289" spans="1:25" ht="109.9" customHeight="1">
      <c r="A289" s="359" t="s">
        <v>139</v>
      </c>
      <c r="B289" s="360"/>
      <c r="C289" s="13">
        <v>2020</v>
      </c>
      <c r="D289" s="13">
        <v>2026</v>
      </c>
      <c r="E289" s="13" t="s">
        <v>35</v>
      </c>
      <c r="F289" s="13" t="s">
        <v>35</v>
      </c>
      <c r="G289" s="155" t="s">
        <v>35</v>
      </c>
      <c r="H289" s="155" t="s">
        <v>35</v>
      </c>
      <c r="I289" s="155" t="s">
        <v>35</v>
      </c>
      <c r="J289" s="155" t="s">
        <v>35</v>
      </c>
      <c r="K289" s="155" t="s">
        <v>35</v>
      </c>
      <c r="L289" s="155"/>
      <c r="M289" s="155" t="s">
        <v>35</v>
      </c>
      <c r="N289" s="155" t="s">
        <v>35</v>
      </c>
      <c r="O289" s="13" t="s">
        <v>35</v>
      </c>
      <c r="P289" s="13" t="s">
        <v>35</v>
      </c>
      <c r="Q289" s="13" t="s">
        <v>35</v>
      </c>
      <c r="R289" s="13" t="s">
        <v>35</v>
      </c>
      <c r="S289" s="13" t="s">
        <v>35</v>
      </c>
      <c r="T289" s="13" t="s">
        <v>35</v>
      </c>
      <c r="U289" s="13" t="s">
        <v>35</v>
      </c>
      <c r="V289" s="13" t="s">
        <v>35</v>
      </c>
      <c r="W289" s="13" t="s">
        <v>35</v>
      </c>
      <c r="X289" s="3" t="s">
        <v>35</v>
      </c>
      <c r="Y289" s="2"/>
    </row>
    <row r="290" spans="1:25">
      <c r="A290" s="296"/>
      <c r="B290" s="296" t="s">
        <v>124</v>
      </c>
      <c r="C290" s="295">
        <v>2020</v>
      </c>
      <c r="D290" s="295">
        <v>2026</v>
      </c>
      <c r="E290" s="286" t="s">
        <v>55</v>
      </c>
      <c r="F290" s="286" t="s">
        <v>55</v>
      </c>
      <c r="G290" s="299" t="s">
        <v>55</v>
      </c>
      <c r="H290" s="299" t="s">
        <v>55</v>
      </c>
      <c r="I290" s="299" t="s">
        <v>55</v>
      </c>
      <c r="J290" s="299" t="s">
        <v>55</v>
      </c>
      <c r="K290" s="299" t="s">
        <v>55</v>
      </c>
      <c r="L290" s="299" t="s">
        <v>55</v>
      </c>
      <c r="M290" s="299" t="s">
        <v>55</v>
      </c>
      <c r="N290" s="299" t="s">
        <v>55</v>
      </c>
      <c r="O290" s="295" t="s">
        <v>35</v>
      </c>
      <c r="P290" s="295" t="s">
        <v>35</v>
      </c>
      <c r="Q290" s="295" t="s">
        <v>35</v>
      </c>
      <c r="R290" s="295" t="s">
        <v>35</v>
      </c>
      <c r="S290" s="295" t="s">
        <v>35</v>
      </c>
      <c r="T290" s="295" t="s">
        <v>35</v>
      </c>
      <c r="U290" s="295" t="s">
        <v>35</v>
      </c>
      <c r="V290" s="295" t="s">
        <v>35</v>
      </c>
      <c r="W290" s="295" t="s">
        <v>35</v>
      </c>
      <c r="X290" s="297" t="s">
        <v>35</v>
      </c>
      <c r="Y290" s="2"/>
    </row>
    <row r="291" spans="1:25">
      <c r="A291" s="296"/>
      <c r="B291" s="296"/>
      <c r="C291" s="295"/>
      <c r="D291" s="295"/>
      <c r="E291" s="287"/>
      <c r="F291" s="287"/>
      <c r="G291" s="300"/>
      <c r="H291" s="300"/>
      <c r="I291" s="300"/>
      <c r="J291" s="300"/>
      <c r="K291" s="300"/>
      <c r="L291" s="300"/>
      <c r="M291" s="300"/>
      <c r="N291" s="300"/>
      <c r="O291" s="295"/>
      <c r="P291" s="295"/>
      <c r="Q291" s="295"/>
      <c r="R291" s="295"/>
      <c r="S291" s="295"/>
      <c r="T291" s="295"/>
      <c r="U291" s="295"/>
      <c r="V291" s="295"/>
      <c r="W291" s="295"/>
      <c r="X291" s="297"/>
      <c r="Y291" s="2"/>
    </row>
    <row r="292" spans="1:25">
      <c r="A292" s="296"/>
      <c r="B292" s="296"/>
      <c r="C292" s="295"/>
      <c r="D292" s="295"/>
      <c r="E292" s="288"/>
      <c r="F292" s="288"/>
      <c r="G292" s="301"/>
      <c r="H292" s="301"/>
      <c r="I292" s="301"/>
      <c r="J292" s="301"/>
      <c r="K292" s="301"/>
      <c r="L292" s="301"/>
      <c r="M292" s="301"/>
      <c r="N292" s="301"/>
      <c r="O292" s="295"/>
      <c r="P292" s="295"/>
      <c r="Q292" s="295"/>
      <c r="R292" s="295"/>
      <c r="S292" s="295"/>
      <c r="T292" s="295"/>
      <c r="U292" s="295"/>
      <c r="V292" s="295"/>
      <c r="W292" s="295"/>
      <c r="X292" s="297"/>
      <c r="Y292" s="2"/>
    </row>
    <row r="293" spans="1:25" s="53" customFormat="1" ht="31.5">
      <c r="A293" s="52"/>
      <c r="B293" s="296" t="s">
        <v>122</v>
      </c>
      <c r="C293" s="295">
        <v>2020</v>
      </c>
      <c r="D293" s="295">
        <v>2026</v>
      </c>
      <c r="E293" s="296" t="s">
        <v>141</v>
      </c>
      <c r="F293" s="52" t="s">
        <v>36</v>
      </c>
      <c r="G293" s="156">
        <f>G294+G295</f>
        <v>35551084.870000005</v>
      </c>
      <c r="H293" s="156">
        <f>H294+H295</f>
        <v>2719472.27</v>
      </c>
      <c r="I293" s="156">
        <f t="shared" ref="I293:N293" si="107">I294+I295</f>
        <v>4288137.34</v>
      </c>
      <c r="J293" s="156">
        <f t="shared" si="107"/>
        <v>4453549.4400000004</v>
      </c>
      <c r="K293" s="156">
        <f t="shared" si="107"/>
        <v>5808655.8799999999</v>
      </c>
      <c r="L293" s="156">
        <f t="shared" si="107"/>
        <v>8006539.9400000004</v>
      </c>
      <c r="M293" s="156">
        <f t="shared" si="107"/>
        <v>4374800</v>
      </c>
      <c r="N293" s="156">
        <f t="shared" si="107"/>
        <v>5899930</v>
      </c>
      <c r="O293" s="295" t="s">
        <v>35</v>
      </c>
      <c r="P293" s="295" t="s">
        <v>35</v>
      </c>
      <c r="Q293" s="295" t="s">
        <v>35</v>
      </c>
      <c r="R293" s="295" t="s">
        <v>35</v>
      </c>
      <c r="S293" s="295" t="s">
        <v>35</v>
      </c>
      <c r="T293" s="295" t="s">
        <v>35</v>
      </c>
      <c r="U293" s="295" t="s">
        <v>35</v>
      </c>
      <c r="V293" s="295" t="s">
        <v>35</v>
      </c>
      <c r="W293" s="295" t="s">
        <v>35</v>
      </c>
      <c r="X293" s="297" t="s">
        <v>35</v>
      </c>
      <c r="Y293" s="2"/>
    </row>
    <row r="294" spans="1:25" s="53" customFormat="1" ht="63">
      <c r="A294" s="52"/>
      <c r="B294" s="296"/>
      <c r="C294" s="295"/>
      <c r="D294" s="295"/>
      <c r="E294" s="296"/>
      <c r="F294" s="52" t="s">
        <v>41</v>
      </c>
      <c r="G294" s="156">
        <f>SUM(H294:N294)</f>
        <v>35551084.870000005</v>
      </c>
      <c r="H294" s="155">
        <f>H297</f>
        <v>2719472.27</v>
      </c>
      <c r="I294" s="155">
        <f t="shared" ref="I294:N294" si="108">I297</f>
        <v>4288137.34</v>
      </c>
      <c r="J294" s="155">
        <f t="shared" si="108"/>
        <v>4453549.4400000004</v>
      </c>
      <c r="K294" s="155">
        <f t="shared" si="108"/>
        <v>5808655.8799999999</v>
      </c>
      <c r="L294" s="155">
        <f t="shared" si="108"/>
        <v>8006539.9400000004</v>
      </c>
      <c r="M294" s="155">
        <f t="shared" si="108"/>
        <v>4374800</v>
      </c>
      <c r="N294" s="155">
        <f t="shared" si="108"/>
        <v>5899930</v>
      </c>
      <c r="O294" s="295"/>
      <c r="P294" s="295"/>
      <c r="Q294" s="295"/>
      <c r="R294" s="295"/>
      <c r="S294" s="295"/>
      <c r="T294" s="295"/>
      <c r="U294" s="295"/>
      <c r="V294" s="295"/>
      <c r="W294" s="295"/>
      <c r="X294" s="297"/>
      <c r="Y294" s="2"/>
    </row>
    <row r="295" spans="1:25" s="53" customFormat="1" ht="47.25">
      <c r="A295" s="52"/>
      <c r="B295" s="296"/>
      <c r="C295" s="295"/>
      <c r="D295" s="295"/>
      <c r="E295" s="296"/>
      <c r="F295" s="52" t="s">
        <v>42</v>
      </c>
      <c r="G295" s="156">
        <f>SUM(H295:N295)</f>
        <v>0</v>
      </c>
      <c r="H295" s="156">
        <f>H298</f>
        <v>0</v>
      </c>
      <c r="I295" s="156">
        <f t="shared" ref="I295:N295" si="109">I298</f>
        <v>0</v>
      </c>
      <c r="J295" s="156">
        <f t="shared" si="109"/>
        <v>0</v>
      </c>
      <c r="K295" s="156">
        <f t="shared" si="109"/>
        <v>0</v>
      </c>
      <c r="L295" s="156">
        <f t="shared" si="109"/>
        <v>0</v>
      </c>
      <c r="M295" s="156">
        <f t="shared" si="109"/>
        <v>0</v>
      </c>
      <c r="N295" s="156">
        <f t="shared" si="109"/>
        <v>0</v>
      </c>
      <c r="O295" s="295"/>
      <c r="P295" s="295"/>
      <c r="Q295" s="295"/>
      <c r="R295" s="295"/>
      <c r="S295" s="295"/>
      <c r="T295" s="295"/>
      <c r="U295" s="295"/>
      <c r="V295" s="295"/>
      <c r="W295" s="295"/>
      <c r="X295" s="297"/>
      <c r="Y295" s="2"/>
    </row>
    <row r="296" spans="1:25" s="53" customFormat="1" ht="31.5">
      <c r="A296" s="52"/>
      <c r="B296" s="289" t="s">
        <v>121</v>
      </c>
      <c r="C296" s="295">
        <v>2020</v>
      </c>
      <c r="D296" s="295">
        <v>2026</v>
      </c>
      <c r="E296" s="296" t="s">
        <v>142</v>
      </c>
      <c r="F296" s="52" t="s">
        <v>36</v>
      </c>
      <c r="G296" s="156">
        <f>SUM(H296:N296)</f>
        <v>35551084.870000005</v>
      </c>
      <c r="H296" s="156">
        <f>H297+H298</f>
        <v>2719472.27</v>
      </c>
      <c r="I296" s="156">
        <f t="shared" ref="I296:N296" si="110">I297+I298</f>
        <v>4288137.34</v>
      </c>
      <c r="J296" s="156">
        <f t="shared" si="110"/>
        <v>4453549.4400000004</v>
      </c>
      <c r="K296" s="156">
        <f t="shared" si="110"/>
        <v>5808655.8799999999</v>
      </c>
      <c r="L296" s="156">
        <f t="shared" si="110"/>
        <v>8006539.9400000004</v>
      </c>
      <c r="M296" s="156">
        <f t="shared" si="110"/>
        <v>4374800</v>
      </c>
      <c r="N296" s="156">
        <f t="shared" si="110"/>
        <v>5899930</v>
      </c>
      <c r="O296" s="286" t="s">
        <v>95</v>
      </c>
      <c r="P296" s="286" t="s">
        <v>96</v>
      </c>
      <c r="Q296" s="286"/>
      <c r="R296" s="286">
        <v>100</v>
      </c>
      <c r="S296" s="286">
        <v>100</v>
      </c>
      <c r="T296" s="286">
        <v>100</v>
      </c>
      <c r="U296" s="286">
        <v>100</v>
      </c>
      <c r="V296" s="286">
        <v>100</v>
      </c>
      <c r="W296" s="286">
        <v>100</v>
      </c>
      <c r="X296" s="286">
        <v>100</v>
      </c>
      <c r="Y296" s="2"/>
    </row>
    <row r="297" spans="1:25" s="53" customFormat="1" ht="63">
      <c r="A297" s="52"/>
      <c r="B297" s="290"/>
      <c r="C297" s="295"/>
      <c r="D297" s="295"/>
      <c r="E297" s="296"/>
      <c r="F297" s="52" t="s">
        <v>41</v>
      </c>
      <c r="G297" s="156">
        <f>SUM(H297:N297)</f>
        <v>35551084.870000005</v>
      </c>
      <c r="H297" s="156">
        <v>2719472.27</v>
      </c>
      <c r="I297" s="156">
        <v>4288137.34</v>
      </c>
      <c r="J297" s="156">
        <v>4453549.4400000004</v>
      </c>
      <c r="K297" s="156">
        <v>5808655.8799999999</v>
      </c>
      <c r="L297" s="156">
        <v>8006539.9400000004</v>
      </c>
      <c r="M297" s="156">
        <v>4374800</v>
      </c>
      <c r="N297" s="156">
        <v>5899930</v>
      </c>
      <c r="O297" s="287"/>
      <c r="P297" s="287"/>
      <c r="Q297" s="287"/>
      <c r="R297" s="287"/>
      <c r="S297" s="287"/>
      <c r="T297" s="287"/>
      <c r="U297" s="287"/>
      <c r="V297" s="287"/>
      <c r="W297" s="287"/>
      <c r="X297" s="287"/>
      <c r="Y297" s="2"/>
    </row>
    <row r="298" spans="1:25" s="53" customFormat="1" ht="47.25">
      <c r="A298" s="52"/>
      <c r="B298" s="291"/>
      <c r="C298" s="295"/>
      <c r="D298" s="295"/>
      <c r="E298" s="296"/>
      <c r="F298" s="52" t="s">
        <v>42</v>
      </c>
      <c r="G298" s="156">
        <f>SUM(H298:N298)</f>
        <v>0</v>
      </c>
      <c r="H298" s="156">
        <v>0</v>
      </c>
      <c r="I298" s="156">
        <v>0</v>
      </c>
      <c r="J298" s="156">
        <v>0</v>
      </c>
      <c r="K298" s="156">
        <v>0</v>
      </c>
      <c r="L298" s="156">
        <v>0</v>
      </c>
      <c r="M298" s="156">
        <v>0</v>
      </c>
      <c r="N298" s="156">
        <v>0</v>
      </c>
      <c r="O298" s="288"/>
      <c r="P298" s="288"/>
      <c r="Q298" s="288"/>
      <c r="R298" s="288"/>
      <c r="S298" s="288"/>
      <c r="T298" s="288"/>
      <c r="U298" s="288"/>
      <c r="V298" s="288"/>
      <c r="W298" s="288"/>
      <c r="X298" s="288"/>
      <c r="Y298" s="2"/>
    </row>
    <row r="299" spans="1:25" ht="15.75" customHeight="1">
      <c r="A299" s="296"/>
      <c r="B299" s="296" t="s">
        <v>154</v>
      </c>
      <c r="C299" s="295">
        <v>2020</v>
      </c>
      <c r="D299" s="295">
        <v>2026</v>
      </c>
      <c r="E299" s="296" t="s">
        <v>141</v>
      </c>
      <c r="F299" s="17" t="s">
        <v>36</v>
      </c>
      <c r="G299" s="156">
        <f>G300+G301</f>
        <v>11089815.43</v>
      </c>
      <c r="H299" s="156">
        <f>H300+H301</f>
        <v>3821767.2800000003</v>
      </c>
      <c r="I299" s="156">
        <f t="shared" ref="I299:N299" si="111">I300+I301</f>
        <v>1536783.3</v>
      </c>
      <c r="J299" s="156">
        <f t="shared" si="111"/>
        <v>1699145.75</v>
      </c>
      <c r="K299" s="156">
        <f t="shared" si="111"/>
        <v>1839616.98</v>
      </c>
      <c r="L299" s="156">
        <f t="shared" si="111"/>
        <v>2192502.12</v>
      </c>
      <c r="M299" s="156">
        <f t="shared" si="111"/>
        <v>0</v>
      </c>
      <c r="N299" s="156">
        <f t="shared" si="111"/>
        <v>0</v>
      </c>
      <c r="O299" s="295" t="s">
        <v>35</v>
      </c>
      <c r="P299" s="295" t="s">
        <v>35</v>
      </c>
      <c r="Q299" s="295" t="s">
        <v>35</v>
      </c>
      <c r="R299" s="295" t="s">
        <v>35</v>
      </c>
      <c r="S299" s="295" t="s">
        <v>35</v>
      </c>
      <c r="T299" s="295" t="s">
        <v>35</v>
      </c>
      <c r="U299" s="295" t="s">
        <v>35</v>
      </c>
      <c r="V299" s="295" t="s">
        <v>35</v>
      </c>
      <c r="W299" s="295" t="s">
        <v>35</v>
      </c>
      <c r="X299" s="297" t="s">
        <v>35</v>
      </c>
      <c r="Y299" s="2"/>
    </row>
    <row r="300" spans="1:25" ht="63" customHeight="1">
      <c r="A300" s="296"/>
      <c r="B300" s="296"/>
      <c r="C300" s="295"/>
      <c r="D300" s="295"/>
      <c r="E300" s="296"/>
      <c r="F300" s="17" t="s">
        <v>41</v>
      </c>
      <c r="G300" s="156">
        <f t="shared" ref="G300:G307" si="112">SUM(H300:N300)</f>
        <v>11089815.43</v>
      </c>
      <c r="H300" s="155">
        <f>H306+H303</f>
        <v>3821767.2800000003</v>
      </c>
      <c r="I300" s="155">
        <f t="shared" ref="I300:N300" si="113">I306+I303</f>
        <v>1536783.3</v>
      </c>
      <c r="J300" s="155">
        <f t="shared" si="113"/>
        <v>1699145.75</v>
      </c>
      <c r="K300" s="155">
        <f t="shared" si="113"/>
        <v>1839616.98</v>
      </c>
      <c r="L300" s="155">
        <f t="shared" si="113"/>
        <v>2192502.12</v>
      </c>
      <c r="M300" s="155">
        <f t="shared" si="113"/>
        <v>0</v>
      </c>
      <c r="N300" s="155">
        <f t="shared" si="113"/>
        <v>0</v>
      </c>
      <c r="O300" s="295"/>
      <c r="P300" s="295"/>
      <c r="Q300" s="295"/>
      <c r="R300" s="295"/>
      <c r="S300" s="295"/>
      <c r="T300" s="295"/>
      <c r="U300" s="295"/>
      <c r="V300" s="295"/>
      <c r="W300" s="295"/>
      <c r="X300" s="297"/>
      <c r="Y300" s="2"/>
    </row>
    <row r="301" spans="1:25" ht="47.25">
      <c r="A301" s="296"/>
      <c r="B301" s="296"/>
      <c r="C301" s="295"/>
      <c r="D301" s="295"/>
      <c r="E301" s="296"/>
      <c r="F301" s="17" t="s">
        <v>42</v>
      </c>
      <c r="G301" s="156">
        <f t="shared" si="112"/>
        <v>0</v>
      </c>
      <c r="H301" s="156">
        <f>H307+H304</f>
        <v>0</v>
      </c>
      <c r="I301" s="156">
        <f t="shared" ref="I301:N301" si="114">I307</f>
        <v>0</v>
      </c>
      <c r="J301" s="156">
        <f t="shared" si="114"/>
        <v>0</v>
      </c>
      <c r="K301" s="156">
        <f t="shared" si="114"/>
        <v>0</v>
      </c>
      <c r="L301" s="156">
        <f t="shared" si="114"/>
        <v>0</v>
      </c>
      <c r="M301" s="156">
        <f t="shared" si="114"/>
        <v>0</v>
      </c>
      <c r="N301" s="156">
        <f t="shared" si="114"/>
        <v>0</v>
      </c>
      <c r="O301" s="295"/>
      <c r="P301" s="295"/>
      <c r="Q301" s="295"/>
      <c r="R301" s="295"/>
      <c r="S301" s="295"/>
      <c r="T301" s="295"/>
      <c r="U301" s="295"/>
      <c r="V301" s="295"/>
      <c r="W301" s="295"/>
      <c r="X301" s="297"/>
      <c r="Y301" s="2"/>
    </row>
    <row r="302" spans="1:25" s="89" customFormat="1" ht="31.5">
      <c r="A302" s="75"/>
      <c r="B302" s="289" t="s">
        <v>156</v>
      </c>
      <c r="C302" s="295">
        <v>2020</v>
      </c>
      <c r="D302" s="295">
        <v>2026</v>
      </c>
      <c r="E302" s="296" t="s">
        <v>142</v>
      </c>
      <c r="F302" s="76" t="s">
        <v>36</v>
      </c>
      <c r="G302" s="156">
        <f t="shared" si="112"/>
        <v>9089815.4299999997</v>
      </c>
      <c r="H302" s="156">
        <f>H303+H304</f>
        <v>1821767.28</v>
      </c>
      <c r="I302" s="156">
        <f t="shared" ref="I302:N302" si="115">I303+I304</f>
        <v>1536783.3</v>
      </c>
      <c r="J302" s="156">
        <f t="shared" si="115"/>
        <v>1699145.75</v>
      </c>
      <c r="K302" s="156">
        <f t="shared" si="115"/>
        <v>1839616.98</v>
      </c>
      <c r="L302" s="156">
        <f t="shared" si="115"/>
        <v>2192502.12</v>
      </c>
      <c r="M302" s="156">
        <f t="shared" si="115"/>
        <v>0</v>
      </c>
      <c r="N302" s="156">
        <f t="shared" si="115"/>
        <v>0</v>
      </c>
      <c r="O302" s="286" t="s">
        <v>138</v>
      </c>
      <c r="P302" s="286" t="s">
        <v>96</v>
      </c>
      <c r="Q302" s="286" t="s">
        <v>55</v>
      </c>
      <c r="R302" s="286">
        <v>100</v>
      </c>
      <c r="S302" s="286">
        <v>100</v>
      </c>
      <c r="T302" s="286">
        <v>100</v>
      </c>
      <c r="U302" s="286">
        <v>100</v>
      </c>
      <c r="V302" s="286">
        <v>100</v>
      </c>
      <c r="W302" s="286"/>
      <c r="X302" s="292"/>
      <c r="Y302" s="2"/>
    </row>
    <row r="303" spans="1:25" s="89" customFormat="1" ht="63">
      <c r="A303" s="75"/>
      <c r="B303" s="290"/>
      <c r="C303" s="295"/>
      <c r="D303" s="295"/>
      <c r="E303" s="296"/>
      <c r="F303" s="76" t="s">
        <v>41</v>
      </c>
      <c r="G303" s="156">
        <f t="shared" si="112"/>
        <v>9089815.4299999997</v>
      </c>
      <c r="H303" s="156">
        <v>1821767.28</v>
      </c>
      <c r="I303" s="156">
        <v>1536783.3</v>
      </c>
      <c r="J303" s="156">
        <v>1699145.75</v>
      </c>
      <c r="K303" s="156">
        <v>1839616.98</v>
      </c>
      <c r="L303" s="156">
        <v>2192502.12</v>
      </c>
      <c r="M303" s="156">
        <v>0</v>
      </c>
      <c r="N303" s="156">
        <v>0</v>
      </c>
      <c r="O303" s="287"/>
      <c r="P303" s="287"/>
      <c r="Q303" s="287"/>
      <c r="R303" s="287"/>
      <c r="S303" s="287"/>
      <c r="T303" s="287"/>
      <c r="U303" s="287"/>
      <c r="V303" s="287"/>
      <c r="W303" s="287"/>
      <c r="X303" s="293"/>
      <c r="Y303" s="2"/>
    </row>
    <row r="304" spans="1:25" s="89" customFormat="1" ht="47.25">
      <c r="A304" s="75"/>
      <c r="B304" s="291"/>
      <c r="C304" s="295"/>
      <c r="D304" s="295"/>
      <c r="E304" s="296"/>
      <c r="F304" s="76" t="s">
        <v>42</v>
      </c>
      <c r="G304" s="156">
        <f t="shared" si="112"/>
        <v>0</v>
      </c>
      <c r="H304" s="156">
        <v>0</v>
      </c>
      <c r="I304" s="156">
        <v>0</v>
      </c>
      <c r="J304" s="156">
        <v>0</v>
      </c>
      <c r="K304" s="156">
        <v>0</v>
      </c>
      <c r="L304" s="156">
        <v>0</v>
      </c>
      <c r="M304" s="156">
        <v>0</v>
      </c>
      <c r="N304" s="156">
        <v>0</v>
      </c>
      <c r="O304" s="288"/>
      <c r="P304" s="288"/>
      <c r="Q304" s="288"/>
      <c r="R304" s="288"/>
      <c r="S304" s="288"/>
      <c r="T304" s="288"/>
      <c r="U304" s="288"/>
      <c r="V304" s="288"/>
      <c r="W304" s="288"/>
      <c r="X304" s="294"/>
      <c r="Y304" s="2"/>
    </row>
    <row r="305" spans="1:25" ht="15.75" customHeight="1">
      <c r="A305" s="289" t="s">
        <v>155</v>
      </c>
      <c r="B305" s="289" t="s">
        <v>188</v>
      </c>
      <c r="C305" s="295">
        <v>2020</v>
      </c>
      <c r="D305" s="295">
        <v>2026</v>
      </c>
      <c r="E305" s="296" t="s">
        <v>142</v>
      </c>
      <c r="F305" s="17" t="s">
        <v>36</v>
      </c>
      <c r="G305" s="156">
        <f t="shared" si="112"/>
        <v>2000000</v>
      </c>
      <c r="H305" s="156">
        <f>H306+H307</f>
        <v>2000000</v>
      </c>
      <c r="I305" s="156">
        <f t="shared" ref="I305:N305" si="116">I306+I307</f>
        <v>0</v>
      </c>
      <c r="J305" s="156">
        <f t="shared" si="116"/>
        <v>0</v>
      </c>
      <c r="K305" s="156">
        <f t="shared" si="116"/>
        <v>0</v>
      </c>
      <c r="L305" s="156">
        <f t="shared" si="116"/>
        <v>0</v>
      </c>
      <c r="M305" s="156">
        <f t="shared" si="116"/>
        <v>0</v>
      </c>
      <c r="N305" s="156">
        <f t="shared" si="116"/>
        <v>0</v>
      </c>
      <c r="O305" s="286" t="s">
        <v>138</v>
      </c>
      <c r="P305" s="286" t="s">
        <v>96</v>
      </c>
      <c r="Q305" s="286" t="s">
        <v>55</v>
      </c>
      <c r="R305" s="286">
        <v>100</v>
      </c>
      <c r="S305" s="286"/>
      <c r="T305" s="286"/>
      <c r="U305" s="286"/>
      <c r="V305" s="286"/>
      <c r="W305" s="286"/>
      <c r="X305" s="292"/>
      <c r="Y305" s="2"/>
    </row>
    <row r="306" spans="1:25" ht="36.6" customHeight="1">
      <c r="A306" s="290"/>
      <c r="B306" s="290"/>
      <c r="C306" s="295"/>
      <c r="D306" s="295"/>
      <c r="E306" s="296"/>
      <c r="F306" s="17" t="s">
        <v>41</v>
      </c>
      <c r="G306" s="156">
        <f t="shared" si="112"/>
        <v>2000000</v>
      </c>
      <c r="H306" s="156">
        <v>2000000</v>
      </c>
      <c r="I306" s="156">
        <v>0</v>
      </c>
      <c r="J306" s="156">
        <v>0</v>
      </c>
      <c r="K306" s="156">
        <v>0</v>
      </c>
      <c r="L306" s="156">
        <v>0</v>
      </c>
      <c r="M306" s="156">
        <v>0</v>
      </c>
      <c r="N306" s="156">
        <v>0</v>
      </c>
      <c r="O306" s="287"/>
      <c r="P306" s="287"/>
      <c r="Q306" s="287"/>
      <c r="R306" s="287"/>
      <c r="S306" s="287"/>
      <c r="T306" s="287"/>
      <c r="U306" s="287"/>
      <c r="V306" s="287"/>
      <c r="W306" s="287"/>
      <c r="X306" s="293"/>
      <c r="Y306" s="2"/>
    </row>
    <row r="307" spans="1:25" ht="30" customHeight="1">
      <c r="A307" s="291"/>
      <c r="B307" s="291"/>
      <c r="C307" s="295"/>
      <c r="D307" s="295"/>
      <c r="E307" s="296"/>
      <c r="F307" s="17" t="s">
        <v>42</v>
      </c>
      <c r="G307" s="156">
        <f t="shared" si="112"/>
        <v>0</v>
      </c>
      <c r="H307" s="156">
        <v>0</v>
      </c>
      <c r="I307" s="156">
        <v>0</v>
      </c>
      <c r="J307" s="156">
        <v>0</v>
      </c>
      <c r="K307" s="156">
        <v>0</v>
      </c>
      <c r="L307" s="156">
        <v>0</v>
      </c>
      <c r="M307" s="156">
        <v>0</v>
      </c>
      <c r="N307" s="156">
        <v>0</v>
      </c>
      <c r="O307" s="288"/>
      <c r="P307" s="288"/>
      <c r="Q307" s="288"/>
      <c r="R307" s="288"/>
      <c r="S307" s="288"/>
      <c r="T307" s="288"/>
      <c r="U307" s="288"/>
      <c r="V307" s="288"/>
      <c r="W307" s="288"/>
      <c r="X307" s="294"/>
      <c r="Y307" s="2"/>
    </row>
    <row r="308" spans="1:25" ht="94.5">
      <c r="A308" s="20"/>
      <c r="B308" s="39" t="s">
        <v>125</v>
      </c>
      <c r="C308" s="13">
        <v>2020</v>
      </c>
      <c r="D308" s="13">
        <v>2026</v>
      </c>
      <c r="E308" s="13" t="s">
        <v>55</v>
      </c>
      <c r="F308" s="13" t="s">
        <v>55</v>
      </c>
      <c r="G308" s="156">
        <f t="shared" ref="G308:G410" si="117">SUM(H308:N308)</f>
        <v>0</v>
      </c>
      <c r="H308" s="156" t="s">
        <v>55</v>
      </c>
      <c r="I308" s="156" t="s">
        <v>55</v>
      </c>
      <c r="J308" s="156" t="s">
        <v>55</v>
      </c>
      <c r="K308" s="156" t="s">
        <v>55</v>
      </c>
      <c r="L308" s="156">
        <v>0</v>
      </c>
      <c r="M308" s="156" t="s">
        <v>55</v>
      </c>
      <c r="N308" s="156" t="s">
        <v>55</v>
      </c>
      <c r="O308" s="13" t="s">
        <v>55</v>
      </c>
      <c r="P308" s="13" t="s">
        <v>55</v>
      </c>
      <c r="Q308" s="13" t="s">
        <v>55</v>
      </c>
      <c r="R308" s="13" t="s">
        <v>55</v>
      </c>
      <c r="S308" s="13" t="s">
        <v>55</v>
      </c>
      <c r="T308" s="13" t="s">
        <v>55</v>
      </c>
      <c r="U308" s="13" t="s">
        <v>55</v>
      </c>
      <c r="V308" s="13" t="s">
        <v>55</v>
      </c>
      <c r="W308" s="13" t="s">
        <v>55</v>
      </c>
      <c r="X308" s="3" t="s">
        <v>55</v>
      </c>
      <c r="Y308" s="2"/>
    </row>
    <row r="309" spans="1:25" s="66" customFormat="1" ht="31.5">
      <c r="A309" s="67"/>
      <c r="B309" s="289" t="s">
        <v>71</v>
      </c>
      <c r="C309" s="295">
        <v>2020</v>
      </c>
      <c r="D309" s="295">
        <v>2026</v>
      </c>
      <c r="E309" s="286"/>
      <c r="F309" s="65" t="s">
        <v>36</v>
      </c>
      <c r="G309" s="156">
        <f t="shared" ref="G309:G317" si="118">SUM(H309:N309)</f>
        <v>17846550.620000001</v>
      </c>
      <c r="H309" s="156">
        <f>H310+H311</f>
        <v>1503694.87</v>
      </c>
      <c r="I309" s="156">
        <f t="shared" ref="I309:N309" si="119">I310+I311</f>
        <v>1055511.6100000001</v>
      </c>
      <c r="J309" s="156">
        <f t="shared" si="119"/>
        <v>900718.39</v>
      </c>
      <c r="K309" s="156">
        <f t="shared" si="119"/>
        <v>1327630.96</v>
      </c>
      <c r="L309" s="156">
        <f t="shared" si="119"/>
        <v>3058994.79</v>
      </c>
      <c r="M309" s="156">
        <f t="shared" si="119"/>
        <v>5000000</v>
      </c>
      <c r="N309" s="156">
        <f t="shared" si="119"/>
        <v>5000000</v>
      </c>
      <c r="O309" s="286" t="s">
        <v>55</v>
      </c>
      <c r="P309" s="286" t="s">
        <v>55</v>
      </c>
      <c r="Q309" s="286" t="s">
        <v>55</v>
      </c>
      <c r="R309" s="286" t="s">
        <v>55</v>
      </c>
      <c r="S309" s="286" t="s">
        <v>55</v>
      </c>
      <c r="T309" s="286" t="s">
        <v>55</v>
      </c>
      <c r="U309" s="286" t="s">
        <v>55</v>
      </c>
      <c r="V309" s="286" t="s">
        <v>55</v>
      </c>
      <c r="W309" s="286" t="s">
        <v>55</v>
      </c>
      <c r="X309" s="292" t="s">
        <v>55</v>
      </c>
      <c r="Y309" s="2"/>
    </row>
    <row r="310" spans="1:25" s="66" customFormat="1" ht="63">
      <c r="A310" s="67"/>
      <c r="B310" s="357"/>
      <c r="C310" s="295"/>
      <c r="D310" s="295"/>
      <c r="E310" s="302"/>
      <c r="F310" s="65" t="s">
        <v>41</v>
      </c>
      <c r="G310" s="156">
        <f t="shared" si="118"/>
        <v>17846550.620000001</v>
      </c>
      <c r="H310" s="156">
        <f>H316+H313</f>
        <v>1503694.87</v>
      </c>
      <c r="I310" s="156">
        <f t="shared" ref="I310:N310" si="120">I316+I313</f>
        <v>1055511.6100000001</v>
      </c>
      <c r="J310" s="156">
        <f t="shared" si="120"/>
        <v>900718.39</v>
      </c>
      <c r="K310" s="156">
        <f t="shared" si="120"/>
        <v>1327630.96</v>
      </c>
      <c r="L310" s="156">
        <f t="shared" si="120"/>
        <v>3058994.79</v>
      </c>
      <c r="M310" s="156">
        <f t="shared" si="120"/>
        <v>5000000</v>
      </c>
      <c r="N310" s="156">
        <f t="shared" si="120"/>
        <v>5000000</v>
      </c>
      <c r="O310" s="287"/>
      <c r="P310" s="287"/>
      <c r="Q310" s="287"/>
      <c r="R310" s="287"/>
      <c r="S310" s="287"/>
      <c r="T310" s="287"/>
      <c r="U310" s="287"/>
      <c r="V310" s="287"/>
      <c r="W310" s="287"/>
      <c r="X310" s="293"/>
      <c r="Y310" s="2"/>
    </row>
    <row r="311" spans="1:25" s="66" customFormat="1" ht="47.25">
      <c r="A311" s="67"/>
      <c r="B311" s="358"/>
      <c r="C311" s="295"/>
      <c r="D311" s="295"/>
      <c r="E311" s="303"/>
      <c r="F311" s="65" t="s">
        <v>42</v>
      </c>
      <c r="G311" s="156">
        <f t="shared" si="118"/>
        <v>0</v>
      </c>
      <c r="H311" s="156">
        <f>H317+H314</f>
        <v>0</v>
      </c>
      <c r="I311" s="156">
        <f t="shared" ref="I311:N311" si="121">I317+I314</f>
        <v>0</v>
      </c>
      <c r="J311" s="156">
        <f t="shared" si="121"/>
        <v>0</v>
      </c>
      <c r="K311" s="156">
        <f t="shared" si="121"/>
        <v>0</v>
      </c>
      <c r="L311" s="156">
        <f t="shared" si="121"/>
        <v>0</v>
      </c>
      <c r="M311" s="156">
        <f t="shared" si="121"/>
        <v>0</v>
      </c>
      <c r="N311" s="156">
        <f t="shared" si="121"/>
        <v>0</v>
      </c>
      <c r="O311" s="288"/>
      <c r="P311" s="288"/>
      <c r="Q311" s="288"/>
      <c r="R311" s="288"/>
      <c r="S311" s="288"/>
      <c r="T311" s="288"/>
      <c r="U311" s="288"/>
      <c r="V311" s="288"/>
      <c r="W311" s="288"/>
      <c r="X311" s="294"/>
      <c r="Y311" s="2"/>
    </row>
    <row r="312" spans="1:25" s="66" customFormat="1" ht="31.5">
      <c r="A312" s="67"/>
      <c r="B312" s="289" t="s">
        <v>123</v>
      </c>
      <c r="C312" s="295">
        <v>2020</v>
      </c>
      <c r="D312" s="295">
        <v>2026</v>
      </c>
      <c r="E312" s="296" t="s">
        <v>142</v>
      </c>
      <c r="F312" s="65" t="s">
        <v>36</v>
      </c>
      <c r="G312" s="156">
        <f t="shared" si="118"/>
        <v>12497241.85</v>
      </c>
      <c r="H312" s="171">
        <f t="shared" ref="H312:N312" si="122">H313+H314</f>
        <v>580360</v>
      </c>
      <c r="I312" s="171">
        <f t="shared" si="122"/>
        <v>0</v>
      </c>
      <c r="J312" s="171">
        <f t="shared" si="122"/>
        <v>0</v>
      </c>
      <c r="K312" s="171">
        <f t="shared" si="122"/>
        <v>0</v>
      </c>
      <c r="L312" s="171">
        <f t="shared" si="122"/>
        <v>1916881.85</v>
      </c>
      <c r="M312" s="156">
        <f t="shared" si="122"/>
        <v>5000000</v>
      </c>
      <c r="N312" s="156">
        <f t="shared" si="122"/>
        <v>5000000</v>
      </c>
      <c r="O312" s="286" t="s">
        <v>140</v>
      </c>
      <c r="P312" s="286" t="s">
        <v>102</v>
      </c>
      <c r="Q312" s="286">
        <f>SUM(R312:X314)</f>
        <v>6</v>
      </c>
      <c r="R312" s="286">
        <v>1</v>
      </c>
      <c r="S312" s="286">
        <v>0</v>
      </c>
      <c r="T312" s="286">
        <v>1</v>
      </c>
      <c r="U312" s="286">
        <v>1</v>
      </c>
      <c r="V312" s="286">
        <v>1</v>
      </c>
      <c r="W312" s="286">
        <v>1</v>
      </c>
      <c r="X312" s="292">
        <v>1</v>
      </c>
      <c r="Y312" s="2"/>
    </row>
    <row r="313" spans="1:25" s="66" customFormat="1" ht="63">
      <c r="A313" s="67"/>
      <c r="B313" s="351"/>
      <c r="C313" s="295"/>
      <c r="D313" s="295"/>
      <c r="E313" s="296"/>
      <c r="F313" s="65" t="s">
        <v>41</v>
      </c>
      <c r="G313" s="156">
        <f t="shared" si="118"/>
        <v>12497241.85</v>
      </c>
      <c r="H313" s="156">
        <v>580360</v>
      </c>
      <c r="I313" s="156">
        <v>0</v>
      </c>
      <c r="J313" s="156">
        <v>0</v>
      </c>
      <c r="K313" s="156">
        <v>0</v>
      </c>
      <c r="L313" s="156">
        <v>1916881.85</v>
      </c>
      <c r="M313" s="156">
        <v>5000000</v>
      </c>
      <c r="N313" s="156">
        <v>5000000</v>
      </c>
      <c r="O313" s="302"/>
      <c r="P313" s="302"/>
      <c r="Q313" s="302"/>
      <c r="R313" s="302"/>
      <c r="S313" s="302"/>
      <c r="T313" s="302"/>
      <c r="U313" s="302"/>
      <c r="V313" s="302"/>
      <c r="W313" s="302"/>
      <c r="X313" s="304"/>
      <c r="Y313" s="2"/>
    </row>
    <row r="314" spans="1:25" s="66" customFormat="1" ht="47.25">
      <c r="A314" s="67"/>
      <c r="B314" s="352"/>
      <c r="C314" s="295"/>
      <c r="D314" s="295"/>
      <c r="E314" s="296"/>
      <c r="F314" s="65" t="s">
        <v>42</v>
      </c>
      <c r="G314" s="156">
        <f t="shared" si="118"/>
        <v>0</v>
      </c>
      <c r="H314" s="156">
        <v>0</v>
      </c>
      <c r="I314" s="156">
        <v>0</v>
      </c>
      <c r="J314" s="156">
        <v>0</v>
      </c>
      <c r="K314" s="156">
        <v>0</v>
      </c>
      <c r="L314" s="156">
        <v>0</v>
      </c>
      <c r="M314" s="156">
        <v>0</v>
      </c>
      <c r="N314" s="156">
        <v>0</v>
      </c>
      <c r="O314" s="303"/>
      <c r="P314" s="303"/>
      <c r="Q314" s="303"/>
      <c r="R314" s="303"/>
      <c r="S314" s="303"/>
      <c r="T314" s="303"/>
      <c r="U314" s="303"/>
      <c r="V314" s="303"/>
      <c r="W314" s="303"/>
      <c r="X314" s="305"/>
      <c r="Y314" s="2"/>
    </row>
    <row r="315" spans="1:25" s="66" customFormat="1" ht="31.5">
      <c r="A315" s="67"/>
      <c r="B315" s="289" t="s">
        <v>151</v>
      </c>
      <c r="C315" s="295">
        <v>2020</v>
      </c>
      <c r="D315" s="295">
        <v>2026</v>
      </c>
      <c r="E315" s="296" t="s">
        <v>142</v>
      </c>
      <c r="F315" s="65" t="s">
        <v>36</v>
      </c>
      <c r="G315" s="156">
        <f t="shared" si="118"/>
        <v>5349308.7699999996</v>
      </c>
      <c r="H315" s="170">
        <f t="shared" ref="H315:N315" si="123">H316+H317</f>
        <v>923334.87</v>
      </c>
      <c r="I315" s="156">
        <f t="shared" si="123"/>
        <v>1055511.6100000001</v>
      </c>
      <c r="J315" s="156">
        <f t="shared" si="123"/>
        <v>900718.39</v>
      </c>
      <c r="K315" s="156">
        <f t="shared" si="123"/>
        <v>1327630.96</v>
      </c>
      <c r="L315" s="156">
        <f t="shared" si="123"/>
        <v>1142112.94</v>
      </c>
      <c r="M315" s="156">
        <f t="shared" si="123"/>
        <v>0</v>
      </c>
      <c r="N315" s="156">
        <f t="shared" si="123"/>
        <v>0</v>
      </c>
      <c r="O315" s="286" t="s">
        <v>152</v>
      </c>
      <c r="P315" s="286" t="s">
        <v>153</v>
      </c>
      <c r="Q315" s="286" t="s">
        <v>55</v>
      </c>
      <c r="R315" s="286">
        <v>15</v>
      </c>
      <c r="S315" s="286">
        <v>15</v>
      </c>
      <c r="T315" s="286">
        <v>15</v>
      </c>
      <c r="U315" s="286">
        <v>15</v>
      </c>
      <c r="V315" s="286">
        <v>15</v>
      </c>
      <c r="W315" s="286">
        <v>15</v>
      </c>
      <c r="X315" s="292">
        <v>15</v>
      </c>
      <c r="Y315" s="2"/>
    </row>
    <row r="316" spans="1:25" s="66" customFormat="1" ht="63">
      <c r="A316" s="67"/>
      <c r="B316" s="351"/>
      <c r="C316" s="295"/>
      <c r="D316" s="295"/>
      <c r="E316" s="296"/>
      <c r="F316" s="65" t="s">
        <v>41</v>
      </c>
      <c r="G316" s="156">
        <f t="shared" si="118"/>
        <v>5349308.7699999996</v>
      </c>
      <c r="H316" s="156">
        <v>923334.87</v>
      </c>
      <c r="I316" s="156">
        <v>1055511.6100000001</v>
      </c>
      <c r="J316" s="156">
        <v>900718.39</v>
      </c>
      <c r="K316" s="156">
        <v>1327630.96</v>
      </c>
      <c r="L316" s="156">
        <v>1142112.94</v>
      </c>
      <c r="M316" s="156">
        <v>0</v>
      </c>
      <c r="N316" s="156">
        <v>0</v>
      </c>
      <c r="O316" s="302"/>
      <c r="P316" s="302"/>
      <c r="Q316" s="302"/>
      <c r="R316" s="302"/>
      <c r="S316" s="302"/>
      <c r="T316" s="302"/>
      <c r="U316" s="302"/>
      <c r="V316" s="302"/>
      <c r="W316" s="302"/>
      <c r="X316" s="304"/>
      <c r="Y316" s="2"/>
    </row>
    <row r="317" spans="1:25" s="66" customFormat="1" ht="47.25">
      <c r="A317" s="67"/>
      <c r="B317" s="352"/>
      <c r="C317" s="295"/>
      <c r="D317" s="295"/>
      <c r="E317" s="296"/>
      <c r="F317" s="65" t="s">
        <v>42</v>
      </c>
      <c r="G317" s="156">
        <f t="shared" si="118"/>
        <v>0</v>
      </c>
      <c r="H317" s="156">
        <v>0</v>
      </c>
      <c r="I317" s="156">
        <v>0</v>
      </c>
      <c r="J317" s="156">
        <v>0</v>
      </c>
      <c r="K317" s="156">
        <v>0</v>
      </c>
      <c r="L317" s="156">
        <v>0</v>
      </c>
      <c r="M317" s="156">
        <v>0</v>
      </c>
      <c r="N317" s="156">
        <v>0</v>
      </c>
      <c r="O317" s="303"/>
      <c r="P317" s="303"/>
      <c r="Q317" s="303"/>
      <c r="R317" s="303"/>
      <c r="S317" s="303"/>
      <c r="T317" s="303"/>
      <c r="U317" s="303"/>
      <c r="V317" s="303"/>
      <c r="W317" s="303"/>
      <c r="X317" s="305"/>
      <c r="Y317" s="2"/>
    </row>
    <row r="318" spans="1:25" ht="32.25" customHeight="1">
      <c r="A318" s="424"/>
      <c r="B318" s="289" t="s">
        <v>172</v>
      </c>
      <c r="C318" s="295">
        <v>2020</v>
      </c>
      <c r="D318" s="295">
        <v>2026</v>
      </c>
      <c r="E318" s="296" t="s">
        <v>142</v>
      </c>
      <c r="F318" s="17" t="s">
        <v>36</v>
      </c>
      <c r="G318" s="156">
        <f t="shared" si="117"/>
        <v>32734489.020000003</v>
      </c>
      <c r="H318" s="156">
        <f>H319+H320</f>
        <v>3390005.42</v>
      </c>
      <c r="I318" s="156">
        <f t="shared" ref="I318:N318" si="124">I319+I320</f>
        <v>598000</v>
      </c>
      <c r="J318" s="156">
        <f t="shared" si="124"/>
        <v>17905475</v>
      </c>
      <c r="K318" s="156">
        <f t="shared" si="124"/>
        <v>7049416.5200000005</v>
      </c>
      <c r="L318" s="156">
        <f t="shared" si="124"/>
        <v>3791592.08</v>
      </c>
      <c r="M318" s="156">
        <f t="shared" si="124"/>
        <v>0</v>
      </c>
      <c r="N318" s="156">
        <f t="shared" si="124"/>
        <v>0</v>
      </c>
      <c r="O318" s="286" t="s">
        <v>55</v>
      </c>
      <c r="P318" s="286" t="s">
        <v>55</v>
      </c>
      <c r="Q318" s="286" t="s">
        <v>55</v>
      </c>
      <c r="R318" s="286" t="s">
        <v>55</v>
      </c>
      <c r="S318" s="286" t="s">
        <v>55</v>
      </c>
      <c r="T318" s="286" t="s">
        <v>55</v>
      </c>
      <c r="U318" s="286" t="s">
        <v>55</v>
      </c>
      <c r="V318" s="286" t="s">
        <v>55</v>
      </c>
      <c r="W318" s="286" t="s">
        <v>55</v>
      </c>
      <c r="X318" s="292" t="s">
        <v>55</v>
      </c>
      <c r="Y318" s="2"/>
    </row>
    <row r="319" spans="1:25" ht="60" customHeight="1">
      <c r="A319" s="357"/>
      <c r="B319" s="357"/>
      <c r="C319" s="295"/>
      <c r="D319" s="295"/>
      <c r="E319" s="296"/>
      <c r="F319" s="17" t="s">
        <v>41</v>
      </c>
      <c r="G319" s="156">
        <f t="shared" si="117"/>
        <v>12198512.029999999</v>
      </c>
      <c r="H319" s="156">
        <f>H409+H322+H325+H328+H331+H334+H337+H340+H343+H346+H349+H352+H355+H358+H361+H364+H367+H370+H373+H376+H379+H382+H385+H388+H391+H394+H397+H400+H403+H406</f>
        <v>1188433.55</v>
      </c>
      <c r="I319" s="156">
        <f t="shared" ref="I319:N319" si="125">I409+I322+I325+I328+I331+I334+I337+I340+I343+I346+I349+I352+I355+I358+I361+I364+I367+I370+I373+I376+I379+I382+I385+I388+I391+I394+I397+I400+I403+I406</f>
        <v>598000</v>
      </c>
      <c r="J319" s="156">
        <f t="shared" si="125"/>
        <v>4713498.37</v>
      </c>
      <c r="K319" s="156">
        <f t="shared" si="125"/>
        <v>1906988.03</v>
      </c>
      <c r="L319" s="156">
        <f t="shared" si="125"/>
        <v>3791592.08</v>
      </c>
      <c r="M319" s="156">
        <f t="shared" si="125"/>
        <v>0</v>
      </c>
      <c r="N319" s="156">
        <f t="shared" si="125"/>
        <v>0</v>
      </c>
      <c r="O319" s="287"/>
      <c r="P319" s="287"/>
      <c r="Q319" s="287"/>
      <c r="R319" s="287"/>
      <c r="S319" s="287"/>
      <c r="T319" s="287"/>
      <c r="U319" s="287"/>
      <c r="V319" s="287"/>
      <c r="W319" s="287"/>
      <c r="X319" s="293"/>
      <c r="Y319" s="2"/>
    </row>
    <row r="320" spans="1:25" ht="50.25" customHeight="1">
      <c r="A320" s="358"/>
      <c r="B320" s="358"/>
      <c r="C320" s="295"/>
      <c r="D320" s="295"/>
      <c r="E320" s="296"/>
      <c r="F320" s="17" t="s">
        <v>42</v>
      </c>
      <c r="G320" s="156">
        <f>SUM(H320:N320)</f>
        <v>20535976.990000002</v>
      </c>
      <c r="H320" s="156">
        <f>H410+H323+H326+H329+H332+H335+H338+H341+H344+H347+H350+H353+H356+H359+H362+H365+H368+H371+H374+H377+H380+H383++H386+H389+H392+H395+H398+H401+H404+H407</f>
        <v>2201571.87</v>
      </c>
      <c r="I320" s="156">
        <f t="shared" ref="I320:N320" si="126">I410+I323+I326+I329+I332+I335+I338+I341+I344+I347+I350+I353+I356+I359+I362+I365+I368+I371+I374+I377+I380+I383++I386+I389+I392+I395+I398+I401+I404+I407</f>
        <v>0</v>
      </c>
      <c r="J320" s="156">
        <f t="shared" si="126"/>
        <v>13191976.630000001</v>
      </c>
      <c r="K320" s="156">
        <f t="shared" si="126"/>
        <v>5142428.49</v>
      </c>
      <c r="L320" s="156">
        <f t="shared" si="126"/>
        <v>0</v>
      </c>
      <c r="M320" s="156">
        <f t="shared" si="126"/>
        <v>0</v>
      </c>
      <c r="N320" s="156">
        <f t="shared" si="126"/>
        <v>0</v>
      </c>
      <c r="O320" s="288"/>
      <c r="P320" s="288"/>
      <c r="Q320" s="288"/>
      <c r="R320" s="288"/>
      <c r="S320" s="288"/>
      <c r="T320" s="288"/>
      <c r="U320" s="288"/>
      <c r="V320" s="288"/>
      <c r="W320" s="288"/>
      <c r="X320" s="294"/>
      <c r="Y320" s="2"/>
    </row>
    <row r="321" spans="1:25" s="53" customFormat="1" ht="50.25" customHeight="1">
      <c r="A321" s="55"/>
      <c r="B321" s="289" t="s">
        <v>173</v>
      </c>
      <c r="C321" s="295">
        <v>2020</v>
      </c>
      <c r="D321" s="295">
        <v>2026</v>
      </c>
      <c r="E321" s="296" t="s">
        <v>142</v>
      </c>
      <c r="F321" s="52" t="s">
        <v>36</v>
      </c>
      <c r="G321" s="156">
        <f t="shared" ref="G321:G326" si="127">SUM(H321:N321)</f>
        <v>353241.01999999996</v>
      </c>
      <c r="H321" s="170">
        <f t="shared" ref="H321:N321" si="128">H322+H323</f>
        <v>353241.01999999996</v>
      </c>
      <c r="I321" s="156">
        <f t="shared" si="128"/>
        <v>0</v>
      </c>
      <c r="J321" s="156">
        <f t="shared" si="128"/>
        <v>0</v>
      </c>
      <c r="K321" s="156">
        <f t="shared" si="128"/>
        <v>0</v>
      </c>
      <c r="L321" s="156">
        <f t="shared" si="128"/>
        <v>0</v>
      </c>
      <c r="M321" s="156">
        <f t="shared" si="128"/>
        <v>0</v>
      </c>
      <c r="N321" s="156">
        <f t="shared" si="128"/>
        <v>0</v>
      </c>
      <c r="O321" s="286" t="s">
        <v>174</v>
      </c>
      <c r="P321" s="286" t="s">
        <v>102</v>
      </c>
      <c r="Q321" s="286">
        <f>SUM(R321:X323)</f>
        <v>1</v>
      </c>
      <c r="R321" s="286">
        <v>1</v>
      </c>
      <c r="S321" s="286" t="s">
        <v>55</v>
      </c>
      <c r="T321" s="286" t="s">
        <v>55</v>
      </c>
      <c r="U321" s="286" t="s">
        <v>55</v>
      </c>
      <c r="V321" s="286" t="s">
        <v>55</v>
      </c>
      <c r="W321" s="286" t="s">
        <v>55</v>
      </c>
      <c r="X321" s="292" t="s">
        <v>55</v>
      </c>
      <c r="Y321" s="2"/>
    </row>
    <row r="322" spans="1:25" s="53" customFormat="1" ht="50.25" customHeight="1">
      <c r="A322" s="55"/>
      <c r="B322" s="351"/>
      <c r="C322" s="295"/>
      <c r="D322" s="295"/>
      <c r="E322" s="296"/>
      <c r="F322" s="52" t="s">
        <v>41</v>
      </c>
      <c r="G322" s="156">
        <f t="shared" si="127"/>
        <v>50942.79</v>
      </c>
      <c r="H322" s="156">
        <v>50942.79</v>
      </c>
      <c r="I322" s="156">
        <v>0</v>
      </c>
      <c r="J322" s="156">
        <v>0</v>
      </c>
      <c r="K322" s="156">
        <v>0</v>
      </c>
      <c r="L322" s="156">
        <v>0</v>
      </c>
      <c r="M322" s="156">
        <v>0</v>
      </c>
      <c r="N322" s="156">
        <v>0</v>
      </c>
      <c r="O322" s="302"/>
      <c r="P322" s="302"/>
      <c r="Q322" s="302"/>
      <c r="R322" s="302"/>
      <c r="S322" s="302"/>
      <c r="T322" s="302"/>
      <c r="U322" s="302"/>
      <c r="V322" s="302"/>
      <c r="W322" s="302"/>
      <c r="X322" s="304"/>
      <c r="Y322" s="2"/>
    </row>
    <row r="323" spans="1:25" s="53" customFormat="1" ht="50.25" customHeight="1">
      <c r="A323" s="55"/>
      <c r="B323" s="352"/>
      <c r="C323" s="295"/>
      <c r="D323" s="295"/>
      <c r="E323" s="296"/>
      <c r="F323" s="52" t="s">
        <v>42</v>
      </c>
      <c r="G323" s="156">
        <f t="shared" si="127"/>
        <v>302298.23</v>
      </c>
      <c r="H323" s="156">
        <v>302298.23</v>
      </c>
      <c r="I323" s="156">
        <v>0</v>
      </c>
      <c r="J323" s="156">
        <v>0</v>
      </c>
      <c r="K323" s="156">
        <v>0</v>
      </c>
      <c r="L323" s="156">
        <v>0</v>
      </c>
      <c r="M323" s="156">
        <v>0</v>
      </c>
      <c r="N323" s="156">
        <v>0</v>
      </c>
      <c r="O323" s="303"/>
      <c r="P323" s="303"/>
      <c r="Q323" s="303"/>
      <c r="R323" s="303"/>
      <c r="S323" s="303"/>
      <c r="T323" s="303"/>
      <c r="U323" s="303"/>
      <c r="V323" s="303"/>
      <c r="W323" s="303"/>
      <c r="X323" s="305"/>
      <c r="Y323" s="2"/>
    </row>
    <row r="324" spans="1:25" s="66" customFormat="1" ht="50.25" customHeight="1">
      <c r="A324" s="67"/>
      <c r="B324" s="289" t="s">
        <v>175</v>
      </c>
      <c r="C324" s="295">
        <v>2020</v>
      </c>
      <c r="D324" s="295">
        <v>2026</v>
      </c>
      <c r="E324" s="296" t="s">
        <v>142</v>
      </c>
      <c r="F324" s="65" t="s">
        <v>36</v>
      </c>
      <c r="G324" s="156">
        <f t="shared" si="127"/>
        <v>304067.40000000002</v>
      </c>
      <c r="H324" s="171">
        <f t="shared" ref="H324:N324" si="129">H325+H326</f>
        <v>304067.40000000002</v>
      </c>
      <c r="I324" s="156">
        <f t="shared" si="129"/>
        <v>0</v>
      </c>
      <c r="J324" s="156">
        <f t="shared" si="129"/>
        <v>0</v>
      </c>
      <c r="K324" s="156">
        <f t="shared" si="129"/>
        <v>0</v>
      </c>
      <c r="L324" s="156">
        <f t="shared" si="129"/>
        <v>0</v>
      </c>
      <c r="M324" s="156">
        <f t="shared" si="129"/>
        <v>0</v>
      </c>
      <c r="N324" s="156">
        <f t="shared" si="129"/>
        <v>0</v>
      </c>
      <c r="O324" s="286" t="s">
        <v>174</v>
      </c>
      <c r="P324" s="286" t="s">
        <v>102</v>
      </c>
      <c r="Q324" s="286">
        <f>R324</f>
        <v>1</v>
      </c>
      <c r="R324" s="286">
        <v>1</v>
      </c>
      <c r="S324" s="286" t="s">
        <v>55</v>
      </c>
      <c r="T324" s="286" t="s">
        <v>55</v>
      </c>
      <c r="U324" s="286" t="s">
        <v>55</v>
      </c>
      <c r="V324" s="286" t="s">
        <v>55</v>
      </c>
      <c r="W324" s="286" t="s">
        <v>55</v>
      </c>
      <c r="X324" s="286" t="s">
        <v>55</v>
      </c>
      <c r="Y324" s="2"/>
    </row>
    <row r="325" spans="1:25" s="66" customFormat="1" ht="50.25" customHeight="1">
      <c r="A325" s="67"/>
      <c r="B325" s="351"/>
      <c r="C325" s="295"/>
      <c r="D325" s="295"/>
      <c r="E325" s="296"/>
      <c r="F325" s="65" t="s">
        <v>41</v>
      </c>
      <c r="G325" s="156">
        <f t="shared" si="127"/>
        <v>37705.160000000003</v>
      </c>
      <c r="H325" s="156">
        <v>37705.160000000003</v>
      </c>
      <c r="I325" s="156">
        <v>0</v>
      </c>
      <c r="J325" s="156">
        <v>0</v>
      </c>
      <c r="K325" s="156">
        <v>0</v>
      </c>
      <c r="L325" s="156">
        <v>0</v>
      </c>
      <c r="M325" s="156">
        <v>0</v>
      </c>
      <c r="N325" s="156">
        <v>0</v>
      </c>
      <c r="O325" s="302"/>
      <c r="P325" s="302"/>
      <c r="Q325" s="302"/>
      <c r="R325" s="302"/>
      <c r="S325" s="302"/>
      <c r="T325" s="302"/>
      <c r="U325" s="302"/>
      <c r="V325" s="302"/>
      <c r="W325" s="302"/>
      <c r="X325" s="302"/>
      <c r="Y325" s="2"/>
    </row>
    <row r="326" spans="1:25" s="66" customFormat="1" ht="50.25" customHeight="1">
      <c r="A326" s="67"/>
      <c r="B326" s="352"/>
      <c r="C326" s="295"/>
      <c r="D326" s="295"/>
      <c r="E326" s="296"/>
      <c r="F326" s="65" t="s">
        <v>42</v>
      </c>
      <c r="G326" s="156">
        <f t="shared" si="127"/>
        <v>266362.23999999999</v>
      </c>
      <c r="H326" s="156">
        <v>266362.23999999999</v>
      </c>
      <c r="I326" s="156">
        <v>0</v>
      </c>
      <c r="J326" s="156">
        <v>0</v>
      </c>
      <c r="K326" s="156">
        <v>0</v>
      </c>
      <c r="L326" s="156">
        <v>0</v>
      </c>
      <c r="M326" s="156">
        <v>0</v>
      </c>
      <c r="N326" s="156">
        <v>0</v>
      </c>
      <c r="O326" s="303"/>
      <c r="P326" s="303"/>
      <c r="Q326" s="303"/>
      <c r="R326" s="303"/>
      <c r="S326" s="303"/>
      <c r="T326" s="303"/>
      <c r="U326" s="303"/>
      <c r="V326" s="303"/>
      <c r="W326" s="303"/>
      <c r="X326" s="303"/>
      <c r="Y326" s="2"/>
    </row>
    <row r="327" spans="1:25" s="73" customFormat="1" ht="50.25" customHeight="1">
      <c r="A327" s="72"/>
      <c r="B327" s="289" t="s">
        <v>176</v>
      </c>
      <c r="C327" s="295">
        <v>2020</v>
      </c>
      <c r="D327" s="295">
        <v>2026</v>
      </c>
      <c r="E327" s="296" t="s">
        <v>142</v>
      </c>
      <c r="F327" s="71" t="s">
        <v>36</v>
      </c>
      <c r="G327" s="156">
        <f t="shared" ref="G327:G329" si="130">SUM(H327:N327)</f>
        <v>115997</v>
      </c>
      <c r="H327" s="170">
        <f t="shared" ref="H327:N327" si="131">H328+H329</f>
        <v>115997</v>
      </c>
      <c r="I327" s="156">
        <f t="shared" si="131"/>
        <v>0</v>
      </c>
      <c r="J327" s="156">
        <f t="shared" si="131"/>
        <v>0</v>
      </c>
      <c r="K327" s="156">
        <f t="shared" si="131"/>
        <v>0</v>
      </c>
      <c r="L327" s="156">
        <f t="shared" si="131"/>
        <v>0</v>
      </c>
      <c r="M327" s="156">
        <f t="shared" si="131"/>
        <v>0</v>
      </c>
      <c r="N327" s="156">
        <f t="shared" si="131"/>
        <v>0</v>
      </c>
      <c r="O327" s="286" t="s">
        <v>177</v>
      </c>
      <c r="P327" s="286" t="s">
        <v>102</v>
      </c>
      <c r="Q327" s="286">
        <f>R327</f>
        <v>1</v>
      </c>
      <c r="R327" s="286">
        <v>1</v>
      </c>
      <c r="S327" s="286" t="s">
        <v>55</v>
      </c>
      <c r="T327" s="286" t="s">
        <v>55</v>
      </c>
      <c r="U327" s="286" t="s">
        <v>55</v>
      </c>
      <c r="V327" s="286" t="s">
        <v>55</v>
      </c>
      <c r="W327" s="286" t="s">
        <v>55</v>
      </c>
      <c r="X327" s="292" t="s">
        <v>55</v>
      </c>
      <c r="Y327" s="2"/>
    </row>
    <row r="328" spans="1:25" s="73" customFormat="1" ht="50.25" customHeight="1">
      <c r="A328" s="72"/>
      <c r="B328" s="351"/>
      <c r="C328" s="295"/>
      <c r="D328" s="295"/>
      <c r="E328" s="296"/>
      <c r="F328" s="71" t="s">
        <v>41</v>
      </c>
      <c r="G328" s="156">
        <f t="shared" si="130"/>
        <v>115997</v>
      </c>
      <c r="H328" s="156">
        <v>115997</v>
      </c>
      <c r="I328" s="156">
        <v>0</v>
      </c>
      <c r="J328" s="156">
        <v>0</v>
      </c>
      <c r="K328" s="156">
        <v>0</v>
      </c>
      <c r="L328" s="156">
        <v>0</v>
      </c>
      <c r="M328" s="156">
        <v>0</v>
      </c>
      <c r="N328" s="156">
        <v>0</v>
      </c>
      <c r="O328" s="302"/>
      <c r="P328" s="302"/>
      <c r="Q328" s="302"/>
      <c r="R328" s="302"/>
      <c r="S328" s="302"/>
      <c r="T328" s="302"/>
      <c r="U328" s="302"/>
      <c r="V328" s="302"/>
      <c r="W328" s="302"/>
      <c r="X328" s="304"/>
      <c r="Y328" s="2"/>
    </row>
    <row r="329" spans="1:25" s="73" customFormat="1" ht="50.25" customHeight="1">
      <c r="A329" s="72"/>
      <c r="B329" s="352"/>
      <c r="C329" s="295"/>
      <c r="D329" s="295"/>
      <c r="E329" s="296"/>
      <c r="F329" s="71" t="s">
        <v>42</v>
      </c>
      <c r="G329" s="156">
        <f t="shared" si="130"/>
        <v>0</v>
      </c>
      <c r="H329" s="156">
        <v>0</v>
      </c>
      <c r="I329" s="156">
        <v>0</v>
      </c>
      <c r="J329" s="156">
        <v>0</v>
      </c>
      <c r="K329" s="156">
        <v>0</v>
      </c>
      <c r="L329" s="156">
        <v>0</v>
      </c>
      <c r="M329" s="156">
        <v>0</v>
      </c>
      <c r="N329" s="156">
        <v>0</v>
      </c>
      <c r="O329" s="303"/>
      <c r="P329" s="303"/>
      <c r="Q329" s="303"/>
      <c r="R329" s="303"/>
      <c r="S329" s="303"/>
      <c r="T329" s="303"/>
      <c r="U329" s="303"/>
      <c r="V329" s="303"/>
      <c r="W329" s="303"/>
      <c r="X329" s="305"/>
      <c r="Y329" s="2"/>
    </row>
    <row r="330" spans="1:25" s="125" customFormat="1" ht="50.25" customHeight="1">
      <c r="A330" s="124"/>
      <c r="B330" s="289" t="s">
        <v>182</v>
      </c>
      <c r="C330" s="295">
        <v>2020</v>
      </c>
      <c r="D330" s="295">
        <v>2026</v>
      </c>
      <c r="E330" s="296" t="s">
        <v>142</v>
      </c>
      <c r="F330" s="123" t="s">
        <v>36</v>
      </c>
      <c r="G330" s="156">
        <f t="shared" ref="G330:G335" si="132">SUM(H330:N330)</f>
        <v>13374326.59</v>
      </c>
      <c r="H330" s="170">
        <f t="shared" ref="H330:N330" si="133">H331+H332</f>
        <v>2616700</v>
      </c>
      <c r="I330" s="156">
        <f t="shared" si="133"/>
        <v>0</v>
      </c>
      <c r="J330" s="156">
        <f t="shared" si="133"/>
        <v>5725000</v>
      </c>
      <c r="K330" s="156">
        <f t="shared" si="133"/>
        <v>4747626.59</v>
      </c>
      <c r="L330" s="156">
        <f t="shared" si="133"/>
        <v>285000</v>
      </c>
      <c r="M330" s="156">
        <f t="shared" si="133"/>
        <v>0</v>
      </c>
      <c r="N330" s="156">
        <f t="shared" si="133"/>
        <v>0</v>
      </c>
      <c r="O330" s="286" t="s">
        <v>181</v>
      </c>
      <c r="P330" s="286" t="s">
        <v>102</v>
      </c>
      <c r="Q330" s="286">
        <f>R330</f>
        <v>1</v>
      </c>
      <c r="R330" s="286">
        <v>1</v>
      </c>
      <c r="S330" s="286" t="s">
        <v>55</v>
      </c>
      <c r="T330" s="286">
        <v>1</v>
      </c>
      <c r="U330" s="286">
        <v>1</v>
      </c>
      <c r="V330" s="286">
        <v>1</v>
      </c>
      <c r="W330" s="286" t="s">
        <v>55</v>
      </c>
      <c r="X330" s="292" t="s">
        <v>55</v>
      </c>
      <c r="Y330" s="2"/>
    </row>
    <row r="331" spans="1:25" s="125" customFormat="1" ht="50.25" customHeight="1">
      <c r="A331" s="124"/>
      <c r="B331" s="351"/>
      <c r="C331" s="295"/>
      <c r="D331" s="295"/>
      <c r="E331" s="296"/>
      <c r="F331" s="123" t="s">
        <v>41</v>
      </c>
      <c r="G331" s="156">
        <f t="shared" si="132"/>
        <v>2546665.19</v>
      </c>
      <c r="H331" s="156">
        <v>983788.6</v>
      </c>
      <c r="I331" s="156">
        <v>0</v>
      </c>
      <c r="J331" s="156">
        <v>286250</v>
      </c>
      <c r="K331" s="156">
        <v>991626.59</v>
      </c>
      <c r="L331" s="156">
        <v>285000</v>
      </c>
      <c r="M331" s="156">
        <v>0</v>
      </c>
      <c r="N331" s="156">
        <v>0</v>
      </c>
      <c r="O331" s="302"/>
      <c r="P331" s="302"/>
      <c r="Q331" s="302"/>
      <c r="R331" s="302"/>
      <c r="S331" s="302"/>
      <c r="T331" s="302"/>
      <c r="U331" s="302"/>
      <c r="V331" s="302"/>
      <c r="W331" s="302"/>
      <c r="X331" s="304"/>
      <c r="Y331" s="2"/>
    </row>
    <row r="332" spans="1:25" s="125" customFormat="1" ht="50.25" customHeight="1">
      <c r="A332" s="124"/>
      <c r="B332" s="352"/>
      <c r="C332" s="295"/>
      <c r="D332" s="295"/>
      <c r="E332" s="296"/>
      <c r="F332" s="123" t="s">
        <v>42</v>
      </c>
      <c r="G332" s="156">
        <f t="shared" si="132"/>
        <v>10827661.4</v>
      </c>
      <c r="H332" s="156">
        <v>1632911.4</v>
      </c>
      <c r="I332" s="156">
        <v>0</v>
      </c>
      <c r="J332" s="156">
        <v>5438750</v>
      </c>
      <c r="K332" s="156">
        <v>3756000</v>
      </c>
      <c r="L332" s="156">
        <v>0</v>
      </c>
      <c r="M332" s="156">
        <v>0</v>
      </c>
      <c r="N332" s="156">
        <v>0</v>
      </c>
      <c r="O332" s="303"/>
      <c r="P332" s="303"/>
      <c r="Q332" s="303"/>
      <c r="R332" s="303"/>
      <c r="S332" s="303"/>
      <c r="T332" s="303"/>
      <c r="U332" s="303"/>
      <c r="V332" s="303"/>
      <c r="W332" s="303"/>
      <c r="X332" s="305"/>
      <c r="Y332" s="2"/>
    </row>
    <row r="333" spans="1:25" s="125" customFormat="1" ht="50.25" customHeight="1">
      <c r="A333" s="124"/>
      <c r="B333" s="289" t="s">
        <v>203</v>
      </c>
      <c r="C333" s="338">
        <v>2021</v>
      </c>
      <c r="D333" s="338">
        <v>2026</v>
      </c>
      <c r="E333" s="296" t="s">
        <v>142</v>
      </c>
      <c r="F333" s="123" t="s">
        <v>36</v>
      </c>
      <c r="G333" s="156">
        <f t="shared" si="132"/>
        <v>0</v>
      </c>
      <c r="H333" s="156">
        <f>H334+H335</f>
        <v>0</v>
      </c>
      <c r="I333" s="156">
        <f t="shared" ref="I333:N333" si="134">I334+I335</f>
        <v>0</v>
      </c>
      <c r="J333" s="156">
        <f t="shared" si="134"/>
        <v>0</v>
      </c>
      <c r="K333" s="156">
        <f t="shared" si="134"/>
        <v>0</v>
      </c>
      <c r="L333" s="156">
        <f t="shared" si="134"/>
        <v>0</v>
      </c>
      <c r="M333" s="156">
        <f t="shared" si="134"/>
        <v>0</v>
      </c>
      <c r="N333" s="156">
        <f t="shared" si="134"/>
        <v>0</v>
      </c>
      <c r="O333" s="286" t="s">
        <v>174</v>
      </c>
      <c r="P333" s="306" t="s">
        <v>102</v>
      </c>
      <c r="Q333" s="306">
        <v>1</v>
      </c>
      <c r="R333" s="306" t="s">
        <v>55</v>
      </c>
      <c r="S333" s="306">
        <v>0</v>
      </c>
      <c r="T333" s="306" t="s">
        <v>55</v>
      </c>
      <c r="U333" s="306" t="s">
        <v>55</v>
      </c>
      <c r="V333" s="306" t="s">
        <v>55</v>
      </c>
      <c r="W333" s="306" t="s">
        <v>55</v>
      </c>
      <c r="X333" s="306" t="s">
        <v>55</v>
      </c>
      <c r="Y333" s="2"/>
    </row>
    <row r="334" spans="1:25" s="125" customFormat="1" ht="50.25" customHeight="1">
      <c r="A334" s="124"/>
      <c r="B334" s="290"/>
      <c r="C334" s="339"/>
      <c r="D334" s="339"/>
      <c r="E334" s="296"/>
      <c r="F334" s="123" t="s">
        <v>41</v>
      </c>
      <c r="G334" s="156">
        <f t="shared" si="132"/>
        <v>0</v>
      </c>
      <c r="H334" s="156">
        <v>0</v>
      </c>
      <c r="I334" s="156">
        <v>0</v>
      </c>
      <c r="J334" s="156">
        <v>0</v>
      </c>
      <c r="K334" s="156">
        <v>0</v>
      </c>
      <c r="L334" s="156">
        <v>0</v>
      </c>
      <c r="M334" s="156">
        <v>0</v>
      </c>
      <c r="N334" s="156">
        <v>0</v>
      </c>
      <c r="O334" s="302"/>
      <c r="P334" s="302"/>
      <c r="Q334" s="302"/>
      <c r="R334" s="302"/>
      <c r="S334" s="302"/>
      <c r="T334" s="302"/>
      <c r="U334" s="302"/>
      <c r="V334" s="302"/>
      <c r="W334" s="302"/>
      <c r="X334" s="302"/>
      <c r="Y334" s="2"/>
    </row>
    <row r="335" spans="1:25" s="125" customFormat="1" ht="50.25" customHeight="1">
      <c r="A335" s="124"/>
      <c r="B335" s="291"/>
      <c r="C335" s="340"/>
      <c r="D335" s="340"/>
      <c r="E335" s="296"/>
      <c r="F335" s="123" t="s">
        <v>42</v>
      </c>
      <c r="G335" s="156">
        <f t="shared" si="132"/>
        <v>0</v>
      </c>
      <c r="H335" s="156">
        <v>0</v>
      </c>
      <c r="I335" s="156">
        <v>0</v>
      </c>
      <c r="J335" s="156">
        <v>0</v>
      </c>
      <c r="K335" s="156">
        <v>0</v>
      </c>
      <c r="L335" s="156">
        <v>0</v>
      </c>
      <c r="M335" s="156">
        <v>0</v>
      </c>
      <c r="N335" s="156">
        <v>0</v>
      </c>
      <c r="O335" s="303"/>
      <c r="P335" s="303"/>
      <c r="Q335" s="303"/>
      <c r="R335" s="303"/>
      <c r="S335" s="303"/>
      <c r="T335" s="303"/>
      <c r="U335" s="303"/>
      <c r="V335" s="303"/>
      <c r="W335" s="303"/>
      <c r="X335" s="303"/>
      <c r="Y335" s="2"/>
    </row>
    <row r="336" spans="1:25" s="128" customFormat="1" ht="50.25" customHeight="1">
      <c r="A336" s="127"/>
      <c r="B336" s="289" t="s">
        <v>209</v>
      </c>
      <c r="C336" s="295">
        <v>2021</v>
      </c>
      <c r="D336" s="295">
        <v>2026</v>
      </c>
      <c r="E336" s="296" t="s">
        <v>142</v>
      </c>
      <c r="F336" s="126" t="s">
        <v>36</v>
      </c>
      <c r="G336" s="156">
        <f t="shared" ref="G336:G389" si="135">SUM(H336:N336)</f>
        <v>0</v>
      </c>
      <c r="H336" s="170">
        <f t="shared" ref="H336:N336" si="136">H337+H338</f>
        <v>0</v>
      </c>
      <c r="I336" s="21">
        <f t="shared" si="136"/>
        <v>0</v>
      </c>
      <c r="J336" s="21">
        <f t="shared" si="136"/>
        <v>0</v>
      </c>
      <c r="K336" s="21">
        <f t="shared" si="136"/>
        <v>0</v>
      </c>
      <c r="L336" s="21">
        <f t="shared" si="136"/>
        <v>0</v>
      </c>
      <c r="M336" s="21">
        <f t="shared" si="136"/>
        <v>0</v>
      </c>
      <c r="N336" s="21">
        <f t="shared" si="136"/>
        <v>0</v>
      </c>
      <c r="O336" s="286" t="s">
        <v>174</v>
      </c>
      <c r="P336" s="286" t="s">
        <v>102</v>
      </c>
      <c r="Q336" s="286" t="str">
        <f>R336</f>
        <v>х</v>
      </c>
      <c r="R336" s="286" t="s">
        <v>55</v>
      </c>
      <c r="S336" s="286">
        <v>0</v>
      </c>
      <c r="T336" s="286" t="s">
        <v>55</v>
      </c>
      <c r="U336" s="286" t="s">
        <v>55</v>
      </c>
      <c r="V336" s="286" t="s">
        <v>55</v>
      </c>
      <c r="W336" s="286" t="s">
        <v>55</v>
      </c>
      <c r="X336" s="292" t="s">
        <v>55</v>
      </c>
      <c r="Y336" s="2"/>
    </row>
    <row r="337" spans="1:25" s="128" customFormat="1" ht="50.25" customHeight="1">
      <c r="A337" s="127"/>
      <c r="B337" s="351"/>
      <c r="C337" s="295"/>
      <c r="D337" s="295"/>
      <c r="E337" s="296"/>
      <c r="F337" s="126" t="s">
        <v>41</v>
      </c>
      <c r="G337" s="156">
        <f t="shared" si="135"/>
        <v>0</v>
      </c>
      <c r="H337" s="156">
        <v>0</v>
      </c>
      <c r="I337" s="156">
        <v>0</v>
      </c>
      <c r="J337" s="156">
        <v>0</v>
      </c>
      <c r="K337" s="156">
        <v>0</v>
      </c>
      <c r="L337" s="156">
        <v>0</v>
      </c>
      <c r="M337" s="156">
        <v>0</v>
      </c>
      <c r="N337" s="156">
        <v>0</v>
      </c>
      <c r="O337" s="302"/>
      <c r="P337" s="302"/>
      <c r="Q337" s="302"/>
      <c r="R337" s="302"/>
      <c r="S337" s="302"/>
      <c r="T337" s="302"/>
      <c r="U337" s="302"/>
      <c r="V337" s="302"/>
      <c r="W337" s="302"/>
      <c r="X337" s="304"/>
      <c r="Y337" s="2"/>
    </row>
    <row r="338" spans="1:25" s="128" customFormat="1" ht="50.25" customHeight="1">
      <c r="A338" s="127"/>
      <c r="B338" s="352"/>
      <c r="C338" s="295"/>
      <c r="D338" s="295"/>
      <c r="E338" s="296"/>
      <c r="F338" s="126" t="s">
        <v>42</v>
      </c>
      <c r="G338" s="156">
        <f t="shared" si="135"/>
        <v>0</v>
      </c>
      <c r="H338" s="156">
        <v>0</v>
      </c>
      <c r="I338" s="156">
        <v>0</v>
      </c>
      <c r="J338" s="156">
        <v>0</v>
      </c>
      <c r="K338" s="156">
        <v>0</v>
      </c>
      <c r="L338" s="156">
        <v>0</v>
      </c>
      <c r="M338" s="156">
        <v>0</v>
      </c>
      <c r="N338" s="156">
        <v>0</v>
      </c>
      <c r="O338" s="303"/>
      <c r="P338" s="303"/>
      <c r="Q338" s="303"/>
      <c r="R338" s="303"/>
      <c r="S338" s="303"/>
      <c r="T338" s="303"/>
      <c r="U338" s="303"/>
      <c r="V338" s="303"/>
      <c r="W338" s="303"/>
      <c r="X338" s="305"/>
      <c r="Y338" s="2"/>
    </row>
    <row r="339" spans="1:25" s="131" customFormat="1" ht="50.25" customHeight="1">
      <c r="A339" s="130"/>
      <c r="B339" s="289" t="s">
        <v>204</v>
      </c>
      <c r="C339" s="286">
        <v>2021</v>
      </c>
      <c r="D339" s="286">
        <v>2026</v>
      </c>
      <c r="E339" s="289" t="s">
        <v>142</v>
      </c>
      <c r="F339" s="129" t="s">
        <v>36</v>
      </c>
      <c r="G339" s="156">
        <f t="shared" si="135"/>
        <v>0</v>
      </c>
      <c r="H339" s="170">
        <f t="shared" ref="H339:N339" si="137">H340+H341</f>
        <v>0</v>
      </c>
      <c r="I339" s="21">
        <f t="shared" si="137"/>
        <v>0</v>
      </c>
      <c r="J339" s="21">
        <f t="shared" si="137"/>
        <v>0</v>
      </c>
      <c r="K339" s="21">
        <f t="shared" si="137"/>
        <v>0</v>
      </c>
      <c r="L339" s="21">
        <f t="shared" si="137"/>
        <v>0</v>
      </c>
      <c r="M339" s="21">
        <f t="shared" si="137"/>
        <v>0</v>
      </c>
      <c r="N339" s="21">
        <f t="shared" si="137"/>
        <v>0</v>
      </c>
      <c r="O339" s="286" t="s">
        <v>138</v>
      </c>
      <c r="P339" s="286" t="s">
        <v>102</v>
      </c>
      <c r="Q339" s="286" t="str">
        <f>R339</f>
        <v>х</v>
      </c>
      <c r="R339" s="286" t="s">
        <v>55</v>
      </c>
      <c r="S339" s="286">
        <v>0</v>
      </c>
      <c r="T339" s="286" t="s">
        <v>55</v>
      </c>
      <c r="U339" s="286" t="s">
        <v>55</v>
      </c>
      <c r="V339" s="286" t="s">
        <v>55</v>
      </c>
      <c r="W339" s="286" t="s">
        <v>55</v>
      </c>
      <c r="X339" s="292" t="s">
        <v>55</v>
      </c>
      <c r="Y339" s="2"/>
    </row>
    <row r="340" spans="1:25" s="131" customFormat="1" ht="50.25" customHeight="1">
      <c r="A340" s="130"/>
      <c r="B340" s="290"/>
      <c r="C340" s="287"/>
      <c r="D340" s="287"/>
      <c r="E340" s="290"/>
      <c r="F340" s="129" t="s">
        <v>41</v>
      </c>
      <c r="G340" s="156">
        <f t="shared" si="135"/>
        <v>0</v>
      </c>
      <c r="H340" s="156">
        <v>0</v>
      </c>
      <c r="I340" s="156">
        <v>0</v>
      </c>
      <c r="J340" s="156">
        <v>0</v>
      </c>
      <c r="K340" s="156">
        <v>0</v>
      </c>
      <c r="L340" s="156">
        <v>0</v>
      </c>
      <c r="M340" s="156">
        <v>0</v>
      </c>
      <c r="N340" s="156">
        <v>0</v>
      </c>
      <c r="O340" s="287"/>
      <c r="P340" s="287"/>
      <c r="Q340" s="287"/>
      <c r="R340" s="287"/>
      <c r="S340" s="287"/>
      <c r="T340" s="287"/>
      <c r="U340" s="287"/>
      <c r="V340" s="287"/>
      <c r="W340" s="287"/>
      <c r="X340" s="293"/>
      <c r="Y340" s="2"/>
    </row>
    <row r="341" spans="1:25" s="131" customFormat="1" ht="50.25" customHeight="1">
      <c r="A341" s="130"/>
      <c r="B341" s="291"/>
      <c r="C341" s="288"/>
      <c r="D341" s="288"/>
      <c r="E341" s="291"/>
      <c r="F341" s="129" t="s">
        <v>42</v>
      </c>
      <c r="G341" s="156">
        <f t="shared" si="135"/>
        <v>0</v>
      </c>
      <c r="H341" s="156">
        <v>0</v>
      </c>
      <c r="I341" s="156">
        <v>0</v>
      </c>
      <c r="J341" s="156">
        <v>0</v>
      </c>
      <c r="K341" s="156">
        <v>0</v>
      </c>
      <c r="L341" s="156">
        <v>0</v>
      </c>
      <c r="M341" s="156">
        <v>0</v>
      </c>
      <c r="N341" s="156">
        <v>0</v>
      </c>
      <c r="O341" s="288"/>
      <c r="P341" s="288"/>
      <c r="Q341" s="288"/>
      <c r="R341" s="288"/>
      <c r="S341" s="288"/>
      <c r="T341" s="288"/>
      <c r="U341" s="288"/>
      <c r="V341" s="288"/>
      <c r="W341" s="288"/>
      <c r="X341" s="294"/>
      <c r="Y341" s="2"/>
    </row>
    <row r="342" spans="1:25" s="195" customFormat="1" ht="50.25" customHeight="1">
      <c r="A342" s="194"/>
      <c r="B342" s="289" t="s">
        <v>206</v>
      </c>
      <c r="C342" s="286">
        <v>2021</v>
      </c>
      <c r="D342" s="286">
        <v>2026</v>
      </c>
      <c r="E342" s="289" t="s">
        <v>142</v>
      </c>
      <c r="F342" s="192" t="s">
        <v>36</v>
      </c>
      <c r="G342" s="156">
        <f t="shared" si="135"/>
        <v>598000</v>
      </c>
      <c r="H342" s="170">
        <f t="shared" ref="H342:N342" si="138">H343+H344</f>
        <v>0</v>
      </c>
      <c r="I342" s="193">
        <f t="shared" si="138"/>
        <v>598000</v>
      </c>
      <c r="J342" s="193">
        <f t="shared" si="138"/>
        <v>0</v>
      </c>
      <c r="K342" s="193">
        <f t="shared" si="138"/>
        <v>0</v>
      </c>
      <c r="L342" s="193">
        <f t="shared" si="138"/>
        <v>0</v>
      </c>
      <c r="M342" s="193">
        <f t="shared" si="138"/>
        <v>0</v>
      </c>
      <c r="N342" s="193">
        <f t="shared" si="138"/>
        <v>0</v>
      </c>
      <c r="O342" s="286" t="s">
        <v>138</v>
      </c>
      <c r="P342" s="286" t="s">
        <v>96</v>
      </c>
      <c r="Q342" s="286" t="str">
        <f>R342</f>
        <v>х</v>
      </c>
      <c r="R342" s="286" t="s">
        <v>55</v>
      </c>
      <c r="S342" s="286">
        <v>100</v>
      </c>
      <c r="T342" s="286" t="s">
        <v>55</v>
      </c>
      <c r="U342" s="286" t="s">
        <v>55</v>
      </c>
      <c r="V342" s="286" t="s">
        <v>55</v>
      </c>
      <c r="W342" s="286" t="s">
        <v>55</v>
      </c>
      <c r="X342" s="292" t="s">
        <v>55</v>
      </c>
      <c r="Y342" s="2"/>
    </row>
    <row r="343" spans="1:25" s="195" customFormat="1" ht="50.25" customHeight="1">
      <c r="A343" s="194"/>
      <c r="B343" s="290"/>
      <c r="C343" s="287"/>
      <c r="D343" s="287"/>
      <c r="E343" s="290"/>
      <c r="F343" s="192" t="s">
        <v>41</v>
      </c>
      <c r="G343" s="156">
        <f t="shared" si="135"/>
        <v>598000</v>
      </c>
      <c r="H343" s="156">
        <v>0</v>
      </c>
      <c r="I343" s="156">
        <v>598000</v>
      </c>
      <c r="J343" s="156">
        <v>0</v>
      </c>
      <c r="K343" s="156">
        <v>0</v>
      </c>
      <c r="L343" s="156">
        <v>0</v>
      </c>
      <c r="M343" s="156">
        <v>0</v>
      </c>
      <c r="N343" s="156">
        <v>0</v>
      </c>
      <c r="O343" s="287"/>
      <c r="P343" s="287"/>
      <c r="Q343" s="287"/>
      <c r="R343" s="287"/>
      <c r="S343" s="287"/>
      <c r="T343" s="287"/>
      <c r="U343" s="287"/>
      <c r="V343" s="287"/>
      <c r="W343" s="287"/>
      <c r="X343" s="293"/>
      <c r="Y343" s="2"/>
    </row>
    <row r="344" spans="1:25" s="195" customFormat="1" ht="50.25" customHeight="1">
      <c r="A344" s="194"/>
      <c r="B344" s="291"/>
      <c r="C344" s="288"/>
      <c r="D344" s="288"/>
      <c r="E344" s="291"/>
      <c r="F344" s="192" t="s">
        <v>42</v>
      </c>
      <c r="G344" s="156">
        <f t="shared" si="135"/>
        <v>0</v>
      </c>
      <c r="H344" s="156">
        <v>0</v>
      </c>
      <c r="I344" s="156">
        <v>0</v>
      </c>
      <c r="J344" s="156">
        <v>0</v>
      </c>
      <c r="K344" s="156">
        <v>0</v>
      </c>
      <c r="L344" s="156">
        <v>0</v>
      </c>
      <c r="M344" s="156">
        <v>0</v>
      </c>
      <c r="N344" s="156">
        <v>0</v>
      </c>
      <c r="O344" s="288"/>
      <c r="P344" s="288"/>
      <c r="Q344" s="288"/>
      <c r="R344" s="288"/>
      <c r="S344" s="288"/>
      <c r="T344" s="288"/>
      <c r="U344" s="288"/>
      <c r="V344" s="288"/>
      <c r="W344" s="288"/>
      <c r="X344" s="294"/>
      <c r="Y344" s="2"/>
    </row>
    <row r="345" spans="1:25" s="195" customFormat="1" ht="50.25" customHeight="1">
      <c r="A345" s="194"/>
      <c r="B345" s="289" t="s">
        <v>216</v>
      </c>
      <c r="C345" s="286">
        <v>2022</v>
      </c>
      <c r="D345" s="286">
        <v>2026</v>
      </c>
      <c r="E345" s="289" t="s">
        <v>142</v>
      </c>
      <c r="F345" s="192" t="s">
        <v>36</v>
      </c>
      <c r="G345" s="156">
        <f t="shared" si="135"/>
        <v>160000</v>
      </c>
      <c r="H345" s="170">
        <f t="shared" ref="H345:N345" si="139">H346+H347</f>
        <v>0</v>
      </c>
      <c r="I345" s="193">
        <f t="shared" si="139"/>
        <v>0</v>
      </c>
      <c r="J345" s="193">
        <f t="shared" si="139"/>
        <v>160000</v>
      </c>
      <c r="K345" s="193">
        <f t="shared" si="139"/>
        <v>0</v>
      </c>
      <c r="L345" s="193">
        <f t="shared" si="139"/>
        <v>0</v>
      </c>
      <c r="M345" s="193">
        <f t="shared" si="139"/>
        <v>0</v>
      </c>
      <c r="N345" s="193">
        <f t="shared" si="139"/>
        <v>0</v>
      </c>
      <c r="O345" s="286" t="s">
        <v>138</v>
      </c>
      <c r="P345" s="286" t="s">
        <v>96</v>
      </c>
      <c r="Q345" s="286">
        <v>100</v>
      </c>
      <c r="R345" s="286" t="s">
        <v>55</v>
      </c>
      <c r="S345" s="286" t="s">
        <v>55</v>
      </c>
      <c r="T345" s="286">
        <v>100</v>
      </c>
      <c r="U345" s="286" t="s">
        <v>55</v>
      </c>
      <c r="V345" s="286" t="s">
        <v>55</v>
      </c>
      <c r="W345" s="286" t="s">
        <v>55</v>
      </c>
      <c r="X345" s="292" t="s">
        <v>55</v>
      </c>
      <c r="Y345" s="2"/>
    </row>
    <row r="346" spans="1:25" s="195" customFormat="1" ht="50.25" customHeight="1">
      <c r="A346" s="194"/>
      <c r="B346" s="290"/>
      <c r="C346" s="287"/>
      <c r="D346" s="287"/>
      <c r="E346" s="290"/>
      <c r="F346" s="192" t="s">
        <v>41</v>
      </c>
      <c r="G346" s="156">
        <f t="shared" si="135"/>
        <v>160000</v>
      </c>
      <c r="H346" s="156">
        <v>0</v>
      </c>
      <c r="I346" s="156">
        <v>0</v>
      </c>
      <c r="J346" s="156">
        <v>160000</v>
      </c>
      <c r="K346" s="156">
        <v>0</v>
      </c>
      <c r="L346" s="156">
        <v>0</v>
      </c>
      <c r="M346" s="156">
        <v>0</v>
      </c>
      <c r="N346" s="156">
        <v>0</v>
      </c>
      <c r="O346" s="287"/>
      <c r="P346" s="287"/>
      <c r="Q346" s="287"/>
      <c r="R346" s="287"/>
      <c r="S346" s="287"/>
      <c r="T346" s="287"/>
      <c r="U346" s="287"/>
      <c r="V346" s="287"/>
      <c r="W346" s="287"/>
      <c r="X346" s="293"/>
      <c r="Y346" s="2"/>
    </row>
    <row r="347" spans="1:25" s="195" customFormat="1" ht="50.25" customHeight="1">
      <c r="A347" s="194"/>
      <c r="B347" s="291"/>
      <c r="C347" s="288"/>
      <c r="D347" s="288"/>
      <c r="E347" s="291"/>
      <c r="F347" s="192" t="s">
        <v>42</v>
      </c>
      <c r="G347" s="156">
        <f t="shared" si="135"/>
        <v>0</v>
      </c>
      <c r="H347" s="156">
        <v>0</v>
      </c>
      <c r="I347" s="156">
        <v>0</v>
      </c>
      <c r="J347" s="156">
        <v>0</v>
      </c>
      <c r="K347" s="156">
        <v>0</v>
      </c>
      <c r="L347" s="156">
        <v>0</v>
      </c>
      <c r="M347" s="156">
        <v>0</v>
      </c>
      <c r="N347" s="156">
        <v>0</v>
      </c>
      <c r="O347" s="288"/>
      <c r="P347" s="288"/>
      <c r="Q347" s="288"/>
      <c r="R347" s="288"/>
      <c r="S347" s="288"/>
      <c r="T347" s="288"/>
      <c r="U347" s="288"/>
      <c r="V347" s="288"/>
      <c r="W347" s="288"/>
      <c r="X347" s="294"/>
      <c r="Y347" s="2"/>
    </row>
    <row r="348" spans="1:25" s="195" customFormat="1" ht="50.25" customHeight="1">
      <c r="A348" s="194"/>
      <c r="B348" s="289" t="s">
        <v>217</v>
      </c>
      <c r="C348" s="286">
        <v>2022</v>
      </c>
      <c r="D348" s="286">
        <v>2026</v>
      </c>
      <c r="E348" s="289" t="s">
        <v>142</v>
      </c>
      <c r="F348" s="192" t="s">
        <v>36</v>
      </c>
      <c r="G348" s="156">
        <f t="shared" si="135"/>
        <v>0</v>
      </c>
      <c r="H348" s="170">
        <f t="shared" ref="H348:N348" si="140">H349+H350</f>
        <v>0</v>
      </c>
      <c r="I348" s="193">
        <f t="shared" si="140"/>
        <v>0</v>
      </c>
      <c r="J348" s="193">
        <f t="shared" si="140"/>
        <v>0</v>
      </c>
      <c r="K348" s="193">
        <f t="shared" si="140"/>
        <v>0</v>
      </c>
      <c r="L348" s="193">
        <f t="shared" si="140"/>
        <v>0</v>
      </c>
      <c r="M348" s="193">
        <f t="shared" si="140"/>
        <v>0</v>
      </c>
      <c r="N348" s="193">
        <f t="shared" si="140"/>
        <v>0</v>
      </c>
      <c r="O348" s="286" t="s">
        <v>138</v>
      </c>
      <c r="P348" s="286" t="s">
        <v>96</v>
      </c>
      <c r="Q348" s="286">
        <v>100</v>
      </c>
      <c r="R348" s="286" t="s">
        <v>55</v>
      </c>
      <c r="S348" s="286" t="s">
        <v>55</v>
      </c>
      <c r="T348" s="286"/>
      <c r="U348" s="286" t="s">
        <v>55</v>
      </c>
      <c r="V348" s="286" t="s">
        <v>55</v>
      </c>
      <c r="W348" s="286" t="s">
        <v>55</v>
      </c>
      <c r="X348" s="292" t="s">
        <v>55</v>
      </c>
      <c r="Y348" s="2"/>
    </row>
    <row r="349" spans="1:25" s="195" customFormat="1" ht="50.25" customHeight="1">
      <c r="A349" s="194"/>
      <c r="B349" s="290"/>
      <c r="C349" s="287"/>
      <c r="D349" s="287"/>
      <c r="E349" s="290"/>
      <c r="F349" s="192" t="s">
        <v>41</v>
      </c>
      <c r="G349" s="156">
        <f t="shared" si="135"/>
        <v>0</v>
      </c>
      <c r="H349" s="156">
        <v>0</v>
      </c>
      <c r="I349" s="156">
        <v>0</v>
      </c>
      <c r="J349" s="156">
        <v>0</v>
      </c>
      <c r="K349" s="156">
        <v>0</v>
      </c>
      <c r="L349" s="156">
        <v>0</v>
      </c>
      <c r="M349" s="156">
        <v>0</v>
      </c>
      <c r="N349" s="156">
        <v>0</v>
      </c>
      <c r="O349" s="287"/>
      <c r="P349" s="287"/>
      <c r="Q349" s="287"/>
      <c r="R349" s="287"/>
      <c r="S349" s="287"/>
      <c r="T349" s="287"/>
      <c r="U349" s="287"/>
      <c r="V349" s="287"/>
      <c r="W349" s="287"/>
      <c r="X349" s="293"/>
      <c r="Y349" s="2"/>
    </row>
    <row r="350" spans="1:25" s="195" customFormat="1" ht="50.25" customHeight="1">
      <c r="A350" s="194"/>
      <c r="B350" s="291"/>
      <c r="C350" s="288"/>
      <c r="D350" s="288"/>
      <c r="E350" s="291"/>
      <c r="F350" s="192" t="s">
        <v>42</v>
      </c>
      <c r="G350" s="156">
        <f t="shared" si="135"/>
        <v>0</v>
      </c>
      <c r="H350" s="156">
        <v>0</v>
      </c>
      <c r="I350" s="156">
        <v>0</v>
      </c>
      <c r="J350" s="156">
        <v>0</v>
      </c>
      <c r="K350" s="156">
        <v>0</v>
      </c>
      <c r="L350" s="156">
        <v>0</v>
      </c>
      <c r="M350" s="156">
        <v>0</v>
      </c>
      <c r="N350" s="156">
        <v>0</v>
      </c>
      <c r="O350" s="288"/>
      <c r="P350" s="288"/>
      <c r="Q350" s="288"/>
      <c r="R350" s="288"/>
      <c r="S350" s="288"/>
      <c r="T350" s="288"/>
      <c r="U350" s="288"/>
      <c r="V350" s="288"/>
      <c r="W350" s="288"/>
      <c r="X350" s="294"/>
      <c r="Y350" s="2"/>
    </row>
    <row r="351" spans="1:25" s="195" customFormat="1" ht="50.25" customHeight="1">
      <c r="A351" s="194"/>
      <c r="B351" s="289" t="s">
        <v>218</v>
      </c>
      <c r="C351" s="286">
        <v>2022</v>
      </c>
      <c r="D351" s="286">
        <v>2026</v>
      </c>
      <c r="E351" s="289" t="s">
        <v>142</v>
      </c>
      <c r="F351" s="192" t="s">
        <v>36</v>
      </c>
      <c r="G351" s="156">
        <v>305000</v>
      </c>
      <c r="H351" s="171">
        <f t="shared" ref="H351:N351" si="141">H352+H353</f>
        <v>0</v>
      </c>
      <c r="I351" s="171">
        <f t="shared" si="141"/>
        <v>0</v>
      </c>
      <c r="J351" s="171">
        <f t="shared" si="141"/>
        <v>5981941.6699999999</v>
      </c>
      <c r="K351" s="171">
        <f t="shared" si="141"/>
        <v>0</v>
      </c>
      <c r="L351" s="171">
        <f t="shared" si="141"/>
        <v>0</v>
      </c>
      <c r="M351" s="171">
        <f t="shared" si="141"/>
        <v>0</v>
      </c>
      <c r="N351" s="171">
        <f t="shared" si="141"/>
        <v>0</v>
      </c>
      <c r="O351" s="286" t="s">
        <v>219</v>
      </c>
      <c r="P351" s="286" t="s">
        <v>220</v>
      </c>
      <c r="Q351" s="286">
        <v>1</v>
      </c>
      <c r="R351" s="286" t="s">
        <v>55</v>
      </c>
      <c r="S351" s="286" t="s">
        <v>55</v>
      </c>
      <c r="T351" s="286">
        <v>1</v>
      </c>
      <c r="U351" s="286" t="s">
        <v>55</v>
      </c>
      <c r="V351" s="286" t="s">
        <v>55</v>
      </c>
      <c r="W351" s="286" t="s">
        <v>55</v>
      </c>
      <c r="X351" s="292" t="s">
        <v>55</v>
      </c>
      <c r="Y351" s="2"/>
    </row>
    <row r="352" spans="1:25" s="195" customFormat="1" ht="50.25" customHeight="1">
      <c r="A352" s="194"/>
      <c r="B352" s="290"/>
      <c r="C352" s="287"/>
      <c r="D352" s="287"/>
      <c r="E352" s="290"/>
      <c r="F352" s="192" t="s">
        <v>41</v>
      </c>
      <c r="G352" s="156">
        <v>305000</v>
      </c>
      <c r="H352" s="156">
        <v>0</v>
      </c>
      <c r="I352" s="156">
        <v>0</v>
      </c>
      <c r="J352" s="156">
        <v>1980146.05</v>
      </c>
      <c r="K352" s="156">
        <v>0</v>
      </c>
      <c r="L352" s="156">
        <v>0</v>
      </c>
      <c r="M352" s="156">
        <v>0</v>
      </c>
      <c r="N352" s="156">
        <v>0</v>
      </c>
      <c r="O352" s="287"/>
      <c r="P352" s="287"/>
      <c r="Q352" s="287"/>
      <c r="R352" s="287"/>
      <c r="S352" s="287"/>
      <c r="T352" s="287"/>
      <c r="U352" s="287"/>
      <c r="V352" s="287"/>
      <c r="W352" s="287"/>
      <c r="X352" s="293"/>
      <c r="Y352" s="2"/>
    </row>
    <row r="353" spans="1:25" s="195" customFormat="1" ht="50.25" customHeight="1">
      <c r="A353" s="194"/>
      <c r="B353" s="291"/>
      <c r="C353" s="288"/>
      <c r="D353" s="288"/>
      <c r="E353" s="291"/>
      <c r="F353" s="192" t="s">
        <v>42</v>
      </c>
      <c r="G353" s="156">
        <f t="shared" si="135"/>
        <v>4001795.62</v>
      </c>
      <c r="H353" s="156">
        <v>0</v>
      </c>
      <c r="I353" s="156">
        <v>0</v>
      </c>
      <c r="J353" s="156">
        <v>4001795.62</v>
      </c>
      <c r="K353" s="156">
        <v>0</v>
      </c>
      <c r="L353" s="156">
        <v>0</v>
      </c>
      <c r="M353" s="156">
        <v>0</v>
      </c>
      <c r="N353" s="156">
        <v>0</v>
      </c>
      <c r="O353" s="288"/>
      <c r="P353" s="288"/>
      <c r="Q353" s="288"/>
      <c r="R353" s="288"/>
      <c r="S353" s="288"/>
      <c r="T353" s="288"/>
      <c r="U353" s="288"/>
      <c r="V353" s="288"/>
      <c r="W353" s="288"/>
      <c r="X353" s="294"/>
      <c r="Y353" s="2"/>
    </row>
    <row r="354" spans="1:25" s="195" customFormat="1" ht="50.25" customHeight="1">
      <c r="A354" s="194"/>
      <c r="B354" s="289" t="s">
        <v>221</v>
      </c>
      <c r="C354" s="286">
        <v>2022</v>
      </c>
      <c r="D354" s="286">
        <v>2026</v>
      </c>
      <c r="E354" s="289" t="s">
        <v>142</v>
      </c>
      <c r="F354" s="192" t="s">
        <v>36</v>
      </c>
      <c r="G354" s="156">
        <v>325000</v>
      </c>
      <c r="H354" s="170">
        <f t="shared" ref="H354:N354" si="142">H355+H356</f>
        <v>0</v>
      </c>
      <c r="I354" s="193">
        <f t="shared" si="142"/>
        <v>0</v>
      </c>
      <c r="J354" s="205">
        <f t="shared" si="142"/>
        <v>5617333.3300000001</v>
      </c>
      <c r="K354" s="193">
        <f t="shared" si="142"/>
        <v>0</v>
      </c>
      <c r="L354" s="193">
        <f t="shared" si="142"/>
        <v>0</v>
      </c>
      <c r="M354" s="193">
        <f t="shared" si="142"/>
        <v>0</v>
      </c>
      <c r="N354" s="193">
        <f t="shared" si="142"/>
        <v>0</v>
      </c>
      <c r="O354" s="286" t="s">
        <v>219</v>
      </c>
      <c r="P354" s="286" t="s">
        <v>220</v>
      </c>
      <c r="Q354" s="286">
        <v>1</v>
      </c>
      <c r="R354" s="286" t="s">
        <v>55</v>
      </c>
      <c r="S354" s="286" t="s">
        <v>55</v>
      </c>
      <c r="T354" s="286">
        <v>1</v>
      </c>
      <c r="U354" s="286" t="s">
        <v>55</v>
      </c>
      <c r="V354" s="286" t="s">
        <v>55</v>
      </c>
      <c r="W354" s="286" t="s">
        <v>55</v>
      </c>
      <c r="X354" s="292" t="s">
        <v>55</v>
      </c>
      <c r="Y354" s="2"/>
    </row>
    <row r="355" spans="1:25" s="195" customFormat="1" ht="50.25" customHeight="1">
      <c r="A355" s="194"/>
      <c r="B355" s="290"/>
      <c r="C355" s="287"/>
      <c r="D355" s="287"/>
      <c r="E355" s="290"/>
      <c r="F355" s="192" t="s">
        <v>41</v>
      </c>
      <c r="G355" s="156">
        <v>325000</v>
      </c>
      <c r="H355" s="156">
        <v>0</v>
      </c>
      <c r="I355" s="156">
        <v>0</v>
      </c>
      <c r="J355" s="156">
        <v>1865902.32</v>
      </c>
      <c r="K355" s="156">
        <v>0</v>
      </c>
      <c r="L355" s="156">
        <v>0</v>
      </c>
      <c r="M355" s="156">
        <v>0</v>
      </c>
      <c r="N355" s="156">
        <v>0</v>
      </c>
      <c r="O355" s="287"/>
      <c r="P355" s="287"/>
      <c r="Q355" s="287"/>
      <c r="R355" s="287"/>
      <c r="S355" s="287"/>
      <c r="T355" s="287"/>
      <c r="U355" s="287"/>
      <c r="V355" s="287"/>
      <c r="W355" s="287"/>
      <c r="X355" s="293"/>
      <c r="Y355" s="2"/>
    </row>
    <row r="356" spans="1:25" s="195" customFormat="1" ht="50.25" customHeight="1">
      <c r="A356" s="194"/>
      <c r="B356" s="291"/>
      <c r="C356" s="288"/>
      <c r="D356" s="288"/>
      <c r="E356" s="291"/>
      <c r="F356" s="192" t="s">
        <v>42</v>
      </c>
      <c r="G356" s="156">
        <f t="shared" si="135"/>
        <v>3751431.01</v>
      </c>
      <c r="H356" s="156">
        <v>0</v>
      </c>
      <c r="I356" s="156">
        <v>0</v>
      </c>
      <c r="J356" s="156">
        <v>3751431.01</v>
      </c>
      <c r="K356" s="156">
        <v>0</v>
      </c>
      <c r="L356" s="156">
        <v>0</v>
      </c>
      <c r="M356" s="156">
        <v>0</v>
      </c>
      <c r="N356" s="156">
        <v>0</v>
      </c>
      <c r="O356" s="288"/>
      <c r="P356" s="288"/>
      <c r="Q356" s="288"/>
      <c r="R356" s="288"/>
      <c r="S356" s="288"/>
      <c r="T356" s="288"/>
      <c r="U356" s="288"/>
      <c r="V356" s="288"/>
      <c r="W356" s="288"/>
      <c r="X356" s="294"/>
      <c r="Y356" s="2"/>
    </row>
    <row r="357" spans="1:25" s="245" customFormat="1" ht="50.25" customHeight="1">
      <c r="A357" s="242"/>
      <c r="B357" s="289" t="s">
        <v>222</v>
      </c>
      <c r="C357" s="286">
        <v>2022</v>
      </c>
      <c r="D357" s="286">
        <v>2026</v>
      </c>
      <c r="E357" s="289" t="s">
        <v>142</v>
      </c>
      <c r="F357" s="235" t="s">
        <v>36</v>
      </c>
      <c r="G357" s="156">
        <f t="shared" si="135"/>
        <v>421200</v>
      </c>
      <c r="H357" s="170">
        <f t="shared" ref="H357:N357" si="143">H358+H359</f>
        <v>0</v>
      </c>
      <c r="I357" s="240">
        <f t="shared" si="143"/>
        <v>0</v>
      </c>
      <c r="J357" s="240">
        <f t="shared" si="143"/>
        <v>421200</v>
      </c>
      <c r="K357" s="240">
        <f t="shared" si="143"/>
        <v>0</v>
      </c>
      <c r="L357" s="240">
        <f t="shared" si="143"/>
        <v>0</v>
      </c>
      <c r="M357" s="240">
        <f t="shared" si="143"/>
        <v>0</v>
      </c>
      <c r="N357" s="240">
        <f t="shared" si="143"/>
        <v>0</v>
      </c>
      <c r="O357" s="286" t="s">
        <v>223</v>
      </c>
      <c r="P357" s="286" t="s">
        <v>185</v>
      </c>
      <c r="Q357" s="286">
        <v>1</v>
      </c>
      <c r="R357" s="286" t="s">
        <v>55</v>
      </c>
      <c r="S357" s="286" t="s">
        <v>55</v>
      </c>
      <c r="T357" s="286">
        <v>1</v>
      </c>
      <c r="U357" s="286" t="s">
        <v>55</v>
      </c>
      <c r="V357" s="286" t="s">
        <v>55</v>
      </c>
      <c r="W357" s="286" t="s">
        <v>55</v>
      </c>
      <c r="X357" s="292" t="s">
        <v>55</v>
      </c>
      <c r="Y357" s="2"/>
    </row>
    <row r="358" spans="1:25" s="245" customFormat="1" ht="50.25" customHeight="1">
      <c r="A358" s="242"/>
      <c r="B358" s="290"/>
      <c r="C358" s="287"/>
      <c r="D358" s="287"/>
      <c r="E358" s="290"/>
      <c r="F358" s="235" t="s">
        <v>41</v>
      </c>
      <c r="G358" s="156">
        <f t="shared" si="135"/>
        <v>421200</v>
      </c>
      <c r="H358" s="156">
        <v>0</v>
      </c>
      <c r="I358" s="156">
        <v>0</v>
      </c>
      <c r="J358" s="156">
        <v>421200</v>
      </c>
      <c r="K358" s="156">
        <v>0</v>
      </c>
      <c r="L358" s="156">
        <v>0</v>
      </c>
      <c r="M358" s="156">
        <v>0</v>
      </c>
      <c r="N358" s="156">
        <v>0</v>
      </c>
      <c r="O358" s="287"/>
      <c r="P358" s="287"/>
      <c r="Q358" s="287"/>
      <c r="R358" s="287"/>
      <c r="S358" s="287"/>
      <c r="T358" s="287"/>
      <c r="U358" s="287"/>
      <c r="V358" s="287"/>
      <c r="W358" s="287"/>
      <c r="X358" s="293"/>
      <c r="Y358" s="2"/>
    </row>
    <row r="359" spans="1:25" s="245" customFormat="1" ht="50.25" customHeight="1">
      <c r="A359" s="242"/>
      <c r="B359" s="291"/>
      <c r="C359" s="288"/>
      <c r="D359" s="288"/>
      <c r="E359" s="291"/>
      <c r="F359" s="235" t="s">
        <v>42</v>
      </c>
      <c r="G359" s="156">
        <f t="shared" si="135"/>
        <v>0</v>
      </c>
      <c r="H359" s="156">
        <v>0</v>
      </c>
      <c r="I359" s="156">
        <v>0</v>
      </c>
      <c r="J359" s="156">
        <v>0</v>
      </c>
      <c r="K359" s="156">
        <v>0</v>
      </c>
      <c r="L359" s="156">
        <v>0</v>
      </c>
      <c r="M359" s="156">
        <v>0</v>
      </c>
      <c r="N359" s="156">
        <v>0</v>
      </c>
      <c r="O359" s="288"/>
      <c r="P359" s="288"/>
      <c r="Q359" s="288"/>
      <c r="R359" s="288"/>
      <c r="S359" s="288"/>
      <c r="T359" s="288"/>
      <c r="U359" s="288"/>
      <c r="V359" s="288"/>
      <c r="W359" s="288"/>
      <c r="X359" s="294"/>
      <c r="Y359" s="2"/>
    </row>
    <row r="360" spans="1:25" s="245" customFormat="1" ht="50.25" customHeight="1">
      <c r="A360" s="242"/>
      <c r="B360" s="289" t="s">
        <v>254</v>
      </c>
      <c r="C360" s="286">
        <v>2023</v>
      </c>
      <c r="D360" s="286">
        <v>2026</v>
      </c>
      <c r="E360" s="289" t="s">
        <v>142</v>
      </c>
      <c r="F360" s="235" t="s">
        <v>36</v>
      </c>
      <c r="G360" s="156">
        <f t="shared" si="135"/>
        <v>0</v>
      </c>
      <c r="H360" s="170">
        <f t="shared" ref="H360:N360" si="144">H361+H362</f>
        <v>0</v>
      </c>
      <c r="I360" s="240">
        <f t="shared" si="144"/>
        <v>0</v>
      </c>
      <c r="J360" s="240">
        <f t="shared" si="144"/>
        <v>0</v>
      </c>
      <c r="K360" s="240">
        <f t="shared" si="144"/>
        <v>0</v>
      </c>
      <c r="L360" s="240">
        <f t="shared" si="144"/>
        <v>0</v>
      </c>
      <c r="M360" s="240">
        <f t="shared" si="144"/>
        <v>0</v>
      </c>
      <c r="N360" s="240">
        <f t="shared" si="144"/>
        <v>0</v>
      </c>
      <c r="O360" s="286" t="s">
        <v>219</v>
      </c>
      <c r="P360" s="286" t="s">
        <v>220</v>
      </c>
      <c r="Q360" s="286">
        <v>1</v>
      </c>
      <c r="R360" s="286" t="s">
        <v>55</v>
      </c>
      <c r="S360" s="286" t="s">
        <v>55</v>
      </c>
      <c r="T360" s="286" t="s">
        <v>55</v>
      </c>
      <c r="U360" s="286">
        <v>1</v>
      </c>
      <c r="V360" s="286" t="s">
        <v>55</v>
      </c>
      <c r="W360" s="286" t="s">
        <v>55</v>
      </c>
      <c r="X360" s="292" t="s">
        <v>55</v>
      </c>
      <c r="Y360" s="2"/>
    </row>
    <row r="361" spans="1:25" s="245" customFormat="1" ht="50.25" customHeight="1">
      <c r="A361" s="242"/>
      <c r="B361" s="290"/>
      <c r="C361" s="287"/>
      <c r="D361" s="287"/>
      <c r="E361" s="290"/>
      <c r="F361" s="235" t="s">
        <v>41</v>
      </c>
      <c r="G361" s="156">
        <f t="shared" si="135"/>
        <v>0</v>
      </c>
      <c r="H361" s="156">
        <v>0</v>
      </c>
      <c r="I361" s="156">
        <v>0</v>
      </c>
      <c r="J361" s="156">
        <v>0</v>
      </c>
      <c r="K361" s="156">
        <v>0</v>
      </c>
      <c r="L361" s="156">
        <v>0</v>
      </c>
      <c r="M361" s="156">
        <v>0</v>
      </c>
      <c r="N361" s="156">
        <v>0</v>
      </c>
      <c r="O361" s="287"/>
      <c r="P361" s="287"/>
      <c r="Q361" s="287"/>
      <c r="R361" s="287"/>
      <c r="S361" s="287"/>
      <c r="T361" s="287"/>
      <c r="U361" s="287"/>
      <c r="V361" s="287"/>
      <c r="W361" s="287"/>
      <c r="X361" s="293"/>
      <c r="Y361" s="2"/>
    </row>
    <row r="362" spans="1:25" s="245" customFormat="1" ht="75.599999999999994" customHeight="1">
      <c r="A362" s="242"/>
      <c r="B362" s="291"/>
      <c r="C362" s="288"/>
      <c r="D362" s="288"/>
      <c r="E362" s="291"/>
      <c r="F362" s="235" t="s">
        <v>42</v>
      </c>
      <c r="G362" s="156">
        <f t="shared" si="135"/>
        <v>0</v>
      </c>
      <c r="H362" s="156">
        <v>0</v>
      </c>
      <c r="I362" s="156">
        <v>0</v>
      </c>
      <c r="J362" s="156">
        <v>0</v>
      </c>
      <c r="K362" s="156">
        <v>0</v>
      </c>
      <c r="L362" s="156">
        <v>0</v>
      </c>
      <c r="M362" s="156">
        <v>0</v>
      </c>
      <c r="N362" s="156">
        <v>0</v>
      </c>
      <c r="O362" s="288"/>
      <c r="P362" s="288"/>
      <c r="Q362" s="288"/>
      <c r="R362" s="288"/>
      <c r="S362" s="288"/>
      <c r="T362" s="288"/>
      <c r="U362" s="288"/>
      <c r="V362" s="288"/>
      <c r="W362" s="288"/>
      <c r="X362" s="294"/>
      <c r="Y362" s="2"/>
    </row>
    <row r="363" spans="1:25" s="245" customFormat="1" ht="50.25" customHeight="1">
      <c r="A363" s="242"/>
      <c r="B363" s="289" t="s">
        <v>255</v>
      </c>
      <c r="C363" s="286">
        <v>2023</v>
      </c>
      <c r="D363" s="286">
        <v>2026</v>
      </c>
      <c r="E363" s="289" t="s">
        <v>142</v>
      </c>
      <c r="F363" s="235" t="s">
        <v>36</v>
      </c>
      <c r="G363" s="156">
        <f t="shared" si="135"/>
        <v>0</v>
      </c>
      <c r="H363" s="170">
        <f t="shared" ref="H363:N363" si="145">H364+H365</f>
        <v>0</v>
      </c>
      <c r="I363" s="240">
        <f t="shared" si="145"/>
        <v>0</v>
      </c>
      <c r="J363" s="240">
        <f t="shared" si="145"/>
        <v>0</v>
      </c>
      <c r="K363" s="240">
        <f t="shared" si="145"/>
        <v>0</v>
      </c>
      <c r="L363" s="240">
        <f t="shared" si="145"/>
        <v>0</v>
      </c>
      <c r="M363" s="240">
        <f t="shared" si="145"/>
        <v>0</v>
      </c>
      <c r="N363" s="240">
        <f t="shared" si="145"/>
        <v>0</v>
      </c>
      <c r="O363" s="286" t="s">
        <v>223</v>
      </c>
      <c r="P363" s="286" t="s">
        <v>185</v>
      </c>
      <c r="Q363" s="286">
        <v>1</v>
      </c>
      <c r="R363" s="286" t="s">
        <v>55</v>
      </c>
      <c r="S363" s="286" t="s">
        <v>55</v>
      </c>
      <c r="T363" s="286" t="s">
        <v>55</v>
      </c>
      <c r="U363" s="286"/>
      <c r="V363" s="286" t="s">
        <v>55</v>
      </c>
      <c r="W363" s="286" t="s">
        <v>55</v>
      </c>
      <c r="X363" s="292" t="s">
        <v>55</v>
      </c>
      <c r="Y363" s="2"/>
    </row>
    <row r="364" spans="1:25" s="245" customFormat="1" ht="50.25" customHeight="1">
      <c r="A364" s="242"/>
      <c r="B364" s="290"/>
      <c r="C364" s="287"/>
      <c r="D364" s="287"/>
      <c r="E364" s="290"/>
      <c r="F364" s="235" t="s">
        <v>41</v>
      </c>
      <c r="G364" s="156">
        <f t="shared" si="135"/>
        <v>0</v>
      </c>
      <c r="H364" s="156">
        <v>0</v>
      </c>
      <c r="I364" s="156">
        <v>0</v>
      </c>
      <c r="J364" s="156">
        <v>0</v>
      </c>
      <c r="K364" s="156">
        <v>0</v>
      </c>
      <c r="L364" s="156">
        <v>0</v>
      </c>
      <c r="M364" s="156">
        <v>0</v>
      </c>
      <c r="N364" s="156">
        <v>0</v>
      </c>
      <c r="O364" s="287"/>
      <c r="P364" s="287"/>
      <c r="Q364" s="287"/>
      <c r="R364" s="287"/>
      <c r="S364" s="287"/>
      <c r="T364" s="287"/>
      <c r="U364" s="287"/>
      <c r="V364" s="287"/>
      <c r="W364" s="287"/>
      <c r="X364" s="293"/>
      <c r="Y364" s="2"/>
    </row>
    <row r="365" spans="1:25" s="245" customFormat="1" ht="50.25" customHeight="1">
      <c r="A365" s="242"/>
      <c r="B365" s="291"/>
      <c r="C365" s="288"/>
      <c r="D365" s="288"/>
      <c r="E365" s="291"/>
      <c r="F365" s="235" t="s">
        <v>42</v>
      </c>
      <c r="G365" s="156">
        <f t="shared" si="135"/>
        <v>0</v>
      </c>
      <c r="H365" s="156">
        <v>0</v>
      </c>
      <c r="I365" s="156">
        <v>0</v>
      </c>
      <c r="J365" s="156">
        <v>0</v>
      </c>
      <c r="K365" s="156">
        <v>0</v>
      </c>
      <c r="L365" s="156">
        <v>0</v>
      </c>
      <c r="M365" s="156">
        <v>0</v>
      </c>
      <c r="N365" s="156">
        <v>0</v>
      </c>
      <c r="O365" s="288"/>
      <c r="P365" s="288"/>
      <c r="Q365" s="288"/>
      <c r="R365" s="288"/>
      <c r="S365" s="288"/>
      <c r="T365" s="288"/>
      <c r="U365" s="288"/>
      <c r="V365" s="288"/>
      <c r="W365" s="288"/>
      <c r="X365" s="294"/>
      <c r="Y365" s="2"/>
    </row>
    <row r="366" spans="1:25" s="245" customFormat="1" ht="50.25" customHeight="1">
      <c r="A366" s="242"/>
      <c r="B366" s="289" t="s">
        <v>256</v>
      </c>
      <c r="C366" s="286">
        <v>2023</v>
      </c>
      <c r="D366" s="286">
        <v>2026</v>
      </c>
      <c r="E366" s="289" t="s">
        <v>142</v>
      </c>
      <c r="F366" s="235" t="s">
        <v>36</v>
      </c>
      <c r="G366" s="156">
        <f t="shared" si="135"/>
        <v>0</v>
      </c>
      <c r="H366" s="170">
        <f t="shared" ref="H366:N366" si="146">H367+H368</f>
        <v>0</v>
      </c>
      <c r="I366" s="240">
        <f t="shared" si="146"/>
        <v>0</v>
      </c>
      <c r="J366" s="240">
        <f t="shared" si="146"/>
        <v>0</v>
      </c>
      <c r="K366" s="240">
        <f t="shared" si="146"/>
        <v>0</v>
      </c>
      <c r="L366" s="240">
        <f t="shared" si="146"/>
        <v>0</v>
      </c>
      <c r="M366" s="240">
        <f t="shared" si="146"/>
        <v>0</v>
      </c>
      <c r="N366" s="240">
        <f t="shared" si="146"/>
        <v>0</v>
      </c>
      <c r="O366" s="286" t="s">
        <v>223</v>
      </c>
      <c r="P366" s="286" t="s">
        <v>185</v>
      </c>
      <c r="Q366" s="286">
        <v>1</v>
      </c>
      <c r="R366" s="286" t="s">
        <v>55</v>
      </c>
      <c r="S366" s="286" t="s">
        <v>55</v>
      </c>
      <c r="T366" s="286" t="s">
        <v>55</v>
      </c>
      <c r="U366" s="286"/>
      <c r="V366" s="286" t="s">
        <v>55</v>
      </c>
      <c r="W366" s="286" t="s">
        <v>55</v>
      </c>
      <c r="X366" s="292" t="s">
        <v>55</v>
      </c>
      <c r="Y366" s="2"/>
    </row>
    <row r="367" spans="1:25" s="245" customFormat="1" ht="50.25" customHeight="1">
      <c r="A367" s="242"/>
      <c r="B367" s="290"/>
      <c r="C367" s="287"/>
      <c r="D367" s="287"/>
      <c r="E367" s="290"/>
      <c r="F367" s="235" t="s">
        <v>41</v>
      </c>
      <c r="G367" s="156">
        <f t="shared" si="135"/>
        <v>0</v>
      </c>
      <c r="H367" s="156">
        <v>0</v>
      </c>
      <c r="I367" s="156">
        <v>0</v>
      </c>
      <c r="J367" s="156">
        <v>0</v>
      </c>
      <c r="K367" s="156">
        <v>0</v>
      </c>
      <c r="L367" s="156">
        <v>0</v>
      </c>
      <c r="M367" s="156">
        <v>0</v>
      </c>
      <c r="N367" s="156">
        <v>0</v>
      </c>
      <c r="O367" s="287"/>
      <c r="P367" s="287"/>
      <c r="Q367" s="287"/>
      <c r="R367" s="287"/>
      <c r="S367" s="287"/>
      <c r="T367" s="287"/>
      <c r="U367" s="287"/>
      <c r="V367" s="287"/>
      <c r="W367" s="287"/>
      <c r="X367" s="293"/>
      <c r="Y367" s="2"/>
    </row>
    <row r="368" spans="1:25" s="245" customFormat="1" ht="50.25" customHeight="1">
      <c r="A368" s="242"/>
      <c r="B368" s="291"/>
      <c r="C368" s="288"/>
      <c r="D368" s="288"/>
      <c r="E368" s="291"/>
      <c r="F368" s="235" t="s">
        <v>42</v>
      </c>
      <c r="G368" s="156">
        <f t="shared" si="135"/>
        <v>0</v>
      </c>
      <c r="H368" s="156">
        <v>0</v>
      </c>
      <c r="I368" s="156">
        <v>0</v>
      </c>
      <c r="J368" s="156">
        <v>0</v>
      </c>
      <c r="K368" s="156">
        <v>0</v>
      </c>
      <c r="L368" s="156">
        <v>0</v>
      </c>
      <c r="M368" s="156">
        <v>0</v>
      </c>
      <c r="N368" s="156">
        <v>0</v>
      </c>
      <c r="O368" s="288"/>
      <c r="P368" s="288"/>
      <c r="Q368" s="288"/>
      <c r="R368" s="288"/>
      <c r="S368" s="288"/>
      <c r="T368" s="288"/>
      <c r="U368" s="288"/>
      <c r="V368" s="288"/>
      <c r="W368" s="288"/>
      <c r="X368" s="294"/>
      <c r="Y368" s="2"/>
    </row>
    <row r="369" spans="1:25" s="248" customFormat="1" ht="50.25" customHeight="1">
      <c r="A369" s="417"/>
      <c r="B369" s="289" t="s">
        <v>268</v>
      </c>
      <c r="C369" s="286">
        <v>2023</v>
      </c>
      <c r="D369" s="286">
        <v>2026</v>
      </c>
      <c r="E369" s="289" t="s">
        <v>142</v>
      </c>
      <c r="F369" s="246" t="s">
        <v>36</v>
      </c>
      <c r="G369" s="156">
        <f t="shared" si="135"/>
        <v>494346</v>
      </c>
      <c r="H369" s="170">
        <f t="shared" ref="H369:N369" si="147">H370+H371</f>
        <v>0</v>
      </c>
      <c r="I369" s="247">
        <f t="shared" si="147"/>
        <v>0</v>
      </c>
      <c r="J369" s="247">
        <f t="shared" si="147"/>
        <v>0</v>
      </c>
      <c r="K369" s="247">
        <f t="shared" si="147"/>
        <v>494346</v>
      </c>
      <c r="L369" s="247">
        <f t="shared" si="147"/>
        <v>0</v>
      </c>
      <c r="M369" s="247">
        <f t="shared" si="147"/>
        <v>0</v>
      </c>
      <c r="N369" s="247">
        <f t="shared" si="147"/>
        <v>0</v>
      </c>
      <c r="O369" s="286" t="s">
        <v>257</v>
      </c>
      <c r="P369" s="286" t="s">
        <v>185</v>
      </c>
      <c r="Q369" s="286"/>
      <c r="R369" s="286" t="s">
        <v>55</v>
      </c>
      <c r="S369" s="286" t="s">
        <v>55</v>
      </c>
      <c r="T369" s="286" t="s">
        <v>55</v>
      </c>
      <c r="U369" s="286">
        <v>1</v>
      </c>
      <c r="V369" s="286" t="s">
        <v>55</v>
      </c>
      <c r="W369" s="286" t="s">
        <v>55</v>
      </c>
      <c r="X369" s="292" t="s">
        <v>55</v>
      </c>
      <c r="Y369" s="2"/>
    </row>
    <row r="370" spans="1:25" s="248" customFormat="1" ht="50.25" customHeight="1">
      <c r="A370" s="351"/>
      <c r="B370" s="290"/>
      <c r="C370" s="287"/>
      <c r="D370" s="287"/>
      <c r="E370" s="290"/>
      <c r="F370" s="246" t="s">
        <v>41</v>
      </c>
      <c r="G370" s="156">
        <f t="shared" si="135"/>
        <v>19773.84</v>
      </c>
      <c r="H370" s="156">
        <v>0</v>
      </c>
      <c r="I370" s="156">
        <v>0</v>
      </c>
      <c r="J370" s="156">
        <v>0</v>
      </c>
      <c r="K370" s="156">
        <v>19773.84</v>
      </c>
      <c r="L370" s="156">
        <v>0</v>
      </c>
      <c r="M370" s="156">
        <v>0</v>
      </c>
      <c r="N370" s="156">
        <v>0</v>
      </c>
      <c r="O370" s="287"/>
      <c r="P370" s="287"/>
      <c r="Q370" s="287"/>
      <c r="R370" s="287"/>
      <c r="S370" s="287"/>
      <c r="T370" s="287"/>
      <c r="U370" s="287"/>
      <c r="V370" s="287"/>
      <c r="W370" s="287"/>
      <c r="X370" s="293"/>
      <c r="Y370" s="2"/>
    </row>
    <row r="371" spans="1:25" s="248" customFormat="1" ht="50.25" customHeight="1">
      <c r="A371" s="352"/>
      <c r="B371" s="291"/>
      <c r="C371" s="288"/>
      <c r="D371" s="288"/>
      <c r="E371" s="291"/>
      <c r="F371" s="246" t="s">
        <v>42</v>
      </c>
      <c r="G371" s="156">
        <f t="shared" si="135"/>
        <v>474572.16</v>
      </c>
      <c r="H371" s="156">
        <v>0</v>
      </c>
      <c r="I371" s="156">
        <v>0</v>
      </c>
      <c r="J371" s="156">
        <v>0</v>
      </c>
      <c r="K371" s="156">
        <v>474572.16</v>
      </c>
      <c r="L371" s="156">
        <v>0</v>
      </c>
      <c r="M371" s="156">
        <v>0</v>
      </c>
      <c r="N371" s="156">
        <v>0</v>
      </c>
      <c r="O371" s="288"/>
      <c r="P371" s="288"/>
      <c r="Q371" s="288"/>
      <c r="R371" s="288"/>
      <c r="S371" s="288"/>
      <c r="T371" s="288"/>
      <c r="U371" s="288"/>
      <c r="V371" s="288"/>
      <c r="W371" s="288"/>
      <c r="X371" s="294"/>
      <c r="Y371" s="2"/>
    </row>
    <row r="372" spans="1:25" s="248" customFormat="1" ht="50.25" customHeight="1">
      <c r="A372" s="417"/>
      <c r="B372" s="289" t="s">
        <v>261</v>
      </c>
      <c r="C372" s="286">
        <v>2023</v>
      </c>
      <c r="D372" s="286">
        <v>2026</v>
      </c>
      <c r="E372" s="289" t="s">
        <v>142</v>
      </c>
      <c r="F372" s="246" t="s">
        <v>36</v>
      </c>
      <c r="G372" s="156">
        <f t="shared" si="135"/>
        <v>0</v>
      </c>
      <c r="H372" s="170">
        <f t="shared" ref="H372:N372" si="148">H373+H374</f>
        <v>0</v>
      </c>
      <c r="I372" s="247">
        <f t="shared" si="148"/>
        <v>0</v>
      </c>
      <c r="J372" s="247">
        <f t="shared" si="148"/>
        <v>0</v>
      </c>
      <c r="K372" s="247">
        <f t="shared" si="148"/>
        <v>0</v>
      </c>
      <c r="L372" s="247">
        <f t="shared" si="148"/>
        <v>0</v>
      </c>
      <c r="M372" s="247">
        <f t="shared" si="148"/>
        <v>0</v>
      </c>
      <c r="N372" s="247">
        <f t="shared" si="148"/>
        <v>0</v>
      </c>
      <c r="O372" s="286" t="s">
        <v>263</v>
      </c>
      <c r="P372" s="286" t="s">
        <v>264</v>
      </c>
      <c r="Q372" s="286">
        <v>320</v>
      </c>
      <c r="R372" s="286" t="s">
        <v>55</v>
      </c>
      <c r="S372" s="286" t="s">
        <v>55</v>
      </c>
      <c r="T372" s="286" t="s">
        <v>55</v>
      </c>
      <c r="U372" s="286">
        <v>320</v>
      </c>
      <c r="V372" s="286" t="s">
        <v>55</v>
      </c>
      <c r="W372" s="286" t="s">
        <v>55</v>
      </c>
      <c r="X372" s="292" t="s">
        <v>55</v>
      </c>
      <c r="Y372" s="2"/>
    </row>
    <row r="373" spans="1:25" s="248" customFormat="1" ht="50.25" customHeight="1">
      <c r="A373" s="351"/>
      <c r="B373" s="290"/>
      <c r="C373" s="287"/>
      <c r="D373" s="287"/>
      <c r="E373" s="290"/>
      <c r="F373" s="246" t="s">
        <v>41</v>
      </c>
      <c r="G373" s="156">
        <f t="shared" si="135"/>
        <v>0</v>
      </c>
      <c r="H373" s="156">
        <v>0</v>
      </c>
      <c r="I373" s="156">
        <v>0</v>
      </c>
      <c r="J373" s="156">
        <v>0</v>
      </c>
      <c r="K373" s="156">
        <v>0</v>
      </c>
      <c r="L373" s="156">
        <v>0</v>
      </c>
      <c r="M373" s="156">
        <v>0</v>
      </c>
      <c r="N373" s="156">
        <v>0</v>
      </c>
      <c r="O373" s="287"/>
      <c r="P373" s="287"/>
      <c r="Q373" s="287"/>
      <c r="R373" s="287"/>
      <c r="S373" s="287"/>
      <c r="T373" s="287"/>
      <c r="U373" s="287"/>
      <c r="V373" s="287"/>
      <c r="W373" s="287"/>
      <c r="X373" s="293"/>
      <c r="Y373" s="2"/>
    </row>
    <row r="374" spans="1:25" s="248" customFormat="1" ht="50.25" customHeight="1">
      <c r="A374" s="352"/>
      <c r="B374" s="291"/>
      <c r="C374" s="288"/>
      <c r="D374" s="288"/>
      <c r="E374" s="291"/>
      <c r="F374" s="246" t="s">
        <v>42</v>
      </c>
      <c r="G374" s="156">
        <f t="shared" si="135"/>
        <v>0</v>
      </c>
      <c r="H374" s="156">
        <v>0</v>
      </c>
      <c r="I374" s="156">
        <v>0</v>
      </c>
      <c r="J374" s="156">
        <v>0</v>
      </c>
      <c r="K374" s="156">
        <v>0</v>
      </c>
      <c r="L374" s="156">
        <v>0</v>
      </c>
      <c r="M374" s="156">
        <v>0</v>
      </c>
      <c r="N374" s="156">
        <v>0</v>
      </c>
      <c r="O374" s="288"/>
      <c r="P374" s="288"/>
      <c r="Q374" s="288"/>
      <c r="R374" s="288"/>
      <c r="S374" s="288"/>
      <c r="T374" s="288"/>
      <c r="U374" s="288"/>
      <c r="V374" s="288"/>
      <c r="W374" s="288"/>
      <c r="X374" s="294"/>
      <c r="Y374" s="2"/>
    </row>
    <row r="375" spans="1:25" s="265" customFormat="1" ht="50.25" customHeight="1">
      <c r="A375" s="260"/>
      <c r="B375" s="289" t="s">
        <v>262</v>
      </c>
      <c r="C375" s="286">
        <v>2023</v>
      </c>
      <c r="D375" s="286">
        <v>2026</v>
      </c>
      <c r="E375" s="289" t="s">
        <v>142</v>
      </c>
      <c r="F375" s="261" t="s">
        <v>36</v>
      </c>
      <c r="G375" s="156">
        <f t="shared" si="135"/>
        <v>0</v>
      </c>
      <c r="H375" s="170">
        <f t="shared" ref="H375:N375" si="149">H376+H377</f>
        <v>0</v>
      </c>
      <c r="I375" s="263">
        <f t="shared" si="149"/>
        <v>0</v>
      </c>
      <c r="J375" s="263">
        <f t="shared" si="149"/>
        <v>0</v>
      </c>
      <c r="K375" s="263">
        <f t="shared" si="149"/>
        <v>0</v>
      </c>
      <c r="L375" s="263">
        <f t="shared" si="149"/>
        <v>0</v>
      </c>
      <c r="M375" s="263">
        <f t="shared" si="149"/>
        <v>0</v>
      </c>
      <c r="N375" s="263">
        <f t="shared" si="149"/>
        <v>0</v>
      </c>
      <c r="O375" s="286" t="s">
        <v>263</v>
      </c>
      <c r="P375" s="286" t="s">
        <v>264</v>
      </c>
      <c r="Q375" s="286">
        <v>48</v>
      </c>
      <c r="R375" s="286" t="s">
        <v>55</v>
      </c>
      <c r="S375" s="286" t="s">
        <v>55</v>
      </c>
      <c r="T375" s="286" t="s">
        <v>55</v>
      </c>
      <c r="U375" s="286">
        <v>48</v>
      </c>
      <c r="V375" s="286" t="s">
        <v>55</v>
      </c>
      <c r="W375" s="286" t="s">
        <v>55</v>
      </c>
      <c r="X375" s="292" t="s">
        <v>55</v>
      </c>
      <c r="Y375" s="2"/>
    </row>
    <row r="376" spans="1:25" s="265" customFormat="1" ht="50.25" customHeight="1">
      <c r="A376" s="260"/>
      <c r="B376" s="290"/>
      <c r="C376" s="287"/>
      <c r="D376" s="287"/>
      <c r="E376" s="290"/>
      <c r="F376" s="261" t="s">
        <v>41</v>
      </c>
      <c r="G376" s="156">
        <f t="shared" si="135"/>
        <v>0</v>
      </c>
      <c r="H376" s="156">
        <v>0</v>
      </c>
      <c r="I376" s="156">
        <v>0</v>
      </c>
      <c r="J376" s="156">
        <v>0</v>
      </c>
      <c r="K376" s="156">
        <v>0</v>
      </c>
      <c r="L376" s="156">
        <v>0</v>
      </c>
      <c r="M376" s="156">
        <v>0</v>
      </c>
      <c r="N376" s="156">
        <v>0</v>
      </c>
      <c r="O376" s="287"/>
      <c r="P376" s="287"/>
      <c r="Q376" s="287"/>
      <c r="R376" s="287"/>
      <c r="S376" s="287"/>
      <c r="T376" s="287"/>
      <c r="U376" s="287"/>
      <c r="V376" s="287"/>
      <c r="W376" s="287"/>
      <c r="X376" s="293"/>
      <c r="Y376" s="2"/>
    </row>
    <row r="377" spans="1:25" s="265" customFormat="1" ht="50.25" customHeight="1">
      <c r="A377" s="260"/>
      <c r="B377" s="291"/>
      <c r="C377" s="288"/>
      <c r="D377" s="288"/>
      <c r="E377" s="291"/>
      <c r="F377" s="261" t="s">
        <v>42</v>
      </c>
      <c r="G377" s="156">
        <f t="shared" si="135"/>
        <v>0</v>
      </c>
      <c r="H377" s="156">
        <v>0</v>
      </c>
      <c r="I377" s="156">
        <v>0</v>
      </c>
      <c r="J377" s="156">
        <v>0</v>
      </c>
      <c r="K377" s="156">
        <v>0</v>
      </c>
      <c r="L377" s="156">
        <v>0</v>
      </c>
      <c r="M377" s="156">
        <v>0</v>
      </c>
      <c r="N377" s="156">
        <v>0</v>
      </c>
      <c r="O377" s="288"/>
      <c r="P377" s="288"/>
      <c r="Q377" s="288"/>
      <c r="R377" s="288"/>
      <c r="S377" s="288"/>
      <c r="T377" s="288"/>
      <c r="U377" s="288"/>
      <c r="V377" s="288"/>
      <c r="W377" s="288"/>
      <c r="X377" s="294"/>
      <c r="Y377" s="2"/>
    </row>
    <row r="378" spans="1:25" s="265" customFormat="1" ht="50.25" customHeight="1">
      <c r="A378" s="260"/>
      <c r="B378" s="289" t="s">
        <v>272</v>
      </c>
      <c r="C378" s="286">
        <v>2023</v>
      </c>
      <c r="D378" s="286">
        <v>2026</v>
      </c>
      <c r="E378" s="289" t="s">
        <v>142</v>
      </c>
      <c r="F378" s="261" t="s">
        <v>36</v>
      </c>
      <c r="G378" s="156">
        <f t="shared" si="135"/>
        <v>435000</v>
      </c>
      <c r="H378" s="170">
        <f t="shared" ref="H378:N378" si="150">H379+H380</f>
        <v>0</v>
      </c>
      <c r="I378" s="263">
        <f t="shared" si="150"/>
        <v>0</v>
      </c>
      <c r="J378" s="263">
        <f t="shared" si="150"/>
        <v>0</v>
      </c>
      <c r="K378" s="263">
        <f t="shared" si="150"/>
        <v>435000</v>
      </c>
      <c r="L378" s="263">
        <f t="shared" si="150"/>
        <v>0</v>
      </c>
      <c r="M378" s="263">
        <f t="shared" si="150"/>
        <v>0</v>
      </c>
      <c r="N378" s="263">
        <f t="shared" si="150"/>
        <v>0</v>
      </c>
      <c r="O378" s="286" t="s">
        <v>275</v>
      </c>
      <c r="P378" s="286" t="s">
        <v>96</v>
      </c>
      <c r="Q378" s="286">
        <v>100</v>
      </c>
      <c r="R378" s="286" t="s">
        <v>55</v>
      </c>
      <c r="S378" s="286" t="s">
        <v>55</v>
      </c>
      <c r="T378" s="286" t="s">
        <v>55</v>
      </c>
      <c r="U378" s="286">
        <v>100</v>
      </c>
      <c r="V378" s="286" t="s">
        <v>55</v>
      </c>
      <c r="W378" s="286" t="s">
        <v>55</v>
      </c>
      <c r="X378" s="292" t="s">
        <v>55</v>
      </c>
      <c r="Y378" s="2"/>
    </row>
    <row r="379" spans="1:25" s="265" customFormat="1" ht="50.25" customHeight="1">
      <c r="A379" s="260"/>
      <c r="B379" s="290"/>
      <c r="C379" s="287"/>
      <c r="D379" s="287"/>
      <c r="E379" s="290"/>
      <c r="F379" s="261" t="s">
        <v>41</v>
      </c>
      <c r="G379" s="156">
        <f t="shared" si="135"/>
        <v>435000</v>
      </c>
      <c r="H379" s="156">
        <v>0</v>
      </c>
      <c r="I379" s="156">
        <v>0</v>
      </c>
      <c r="J379" s="156">
        <v>0</v>
      </c>
      <c r="K379" s="156">
        <v>435000</v>
      </c>
      <c r="L379" s="156">
        <v>0</v>
      </c>
      <c r="M379" s="156">
        <v>0</v>
      </c>
      <c r="N379" s="156">
        <v>0</v>
      </c>
      <c r="O379" s="287"/>
      <c r="P379" s="287"/>
      <c r="Q379" s="287"/>
      <c r="R379" s="287"/>
      <c r="S379" s="287"/>
      <c r="T379" s="287"/>
      <c r="U379" s="287"/>
      <c r="V379" s="287"/>
      <c r="W379" s="287"/>
      <c r="X379" s="293"/>
      <c r="Y379" s="2"/>
    </row>
    <row r="380" spans="1:25" s="265" customFormat="1" ht="50.25" customHeight="1">
      <c r="A380" s="260"/>
      <c r="B380" s="291"/>
      <c r="C380" s="288"/>
      <c r="D380" s="288"/>
      <c r="E380" s="291"/>
      <c r="F380" s="261" t="s">
        <v>42</v>
      </c>
      <c r="G380" s="156">
        <f t="shared" si="135"/>
        <v>0</v>
      </c>
      <c r="H380" s="156">
        <v>0</v>
      </c>
      <c r="I380" s="156">
        <v>0</v>
      </c>
      <c r="J380" s="156">
        <v>0</v>
      </c>
      <c r="K380" s="156">
        <v>0</v>
      </c>
      <c r="L380" s="156">
        <v>0</v>
      </c>
      <c r="M380" s="156">
        <v>0</v>
      </c>
      <c r="N380" s="156">
        <v>0</v>
      </c>
      <c r="O380" s="288"/>
      <c r="P380" s="288"/>
      <c r="Q380" s="288"/>
      <c r="R380" s="288"/>
      <c r="S380" s="288"/>
      <c r="T380" s="288"/>
      <c r="U380" s="288"/>
      <c r="V380" s="288"/>
      <c r="W380" s="288"/>
      <c r="X380" s="294"/>
      <c r="Y380" s="2"/>
    </row>
    <row r="381" spans="1:25" s="265" customFormat="1" ht="50.25" customHeight="1">
      <c r="A381" s="260"/>
      <c r="B381" s="289" t="s">
        <v>273</v>
      </c>
      <c r="C381" s="286">
        <v>2023</v>
      </c>
      <c r="D381" s="286">
        <v>2026</v>
      </c>
      <c r="E381" s="289" t="s">
        <v>142</v>
      </c>
      <c r="F381" s="261" t="s">
        <v>36</v>
      </c>
      <c r="G381" s="156">
        <f t="shared" si="135"/>
        <v>472205.91000000003</v>
      </c>
      <c r="H381" s="170">
        <f t="shared" ref="H381:N381" si="151">H382+H383</f>
        <v>0</v>
      </c>
      <c r="I381" s="263">
        <f t="shared" si="151"/>
        <v>0</v>
      </c>
      <c r="J381" s="263">
        <f t="shared" si="151"/>
        <v>0</v>
      </c>
      <c r="K381" s="263">
        <f t="shared" si="151"/>
        <v>410613.83</v>
      </c>
      <c r="L381" s="263">
        <f t="shared" si="151"/>
        <v>61592.08</v>
      </c>
      <c r="M381" s="263">
        <f t="shared" si="151"/>
        <v>0</v>
      </c>
      <c r="N381" s="263">
        <f t="shared" si="151"/>
        <v>0</v>
      </c>
      <c r="O381" s="286" t="s">
        <v>275</v>
      </c>
      <c r="P381" s="286" t="s">
        <v>96</v>
      </c>
      <c r="Q381" s="286">
        <v>100</v>
      </c>
      <c r="R381" s="286" t="s">
        <v>55</v>
      </c>
      <c r="S381" s="286" t="s">
        <v>55</v>
      </c>
      <c r="T381" s="286" t="s">
        <v>55</v>
      </c>
      <c r="U381" s="286">
        <v>100</v>
      </c>
      <c r="V381" s="286">
        <v>100</v>
      </c>
      <c r="W381" s="286" t="s">
        <v>55</v>
      </c>
      <c r="X381" s="292" t="s">
        <v>55</v>
      </c>
      <c r="Y381" s="2"/>
    </row>
    <row r="382" spans="1:25" s="265" customFormat="1" ht="50.25" customHeight="1">
      <c r="A382" s="260"/>
      <c r="B382" s="290"/>
      <c r="C382" s="287"/>
      <c r="D382" s="287"/>
      <c r="E382" s="290"/>
      <c r="F382" s="261" t="s">
        <v>41</v>
      </c>
      <c r="G382" s="156">
        <f t="shared" si="135"/>
        <v>472205.91000000003</v>
      </c>
      <c r="H382" s="156">
        <v>0</v>
      </c>
      <c r="I382" s="156">
        <v>0</v>
      </c>
      <c r="J382" s="156">
        <v>0</v>
      </c>
      <c r="K382" s="156">
        <v>410613.83</v>
      </c>
      <c r="L382" s="156">
        <v>61592.08</v>
      </c>
      <c r="M382" s="156">
        <v>0</v>
      </c>
      <c r="N382" s="156">
        <v>0</v>
      </c>
      <c r="O382" s="287"/>
      <c r="P382" s="287"/>
      <c r="Q382" s="287"/>
      <c r="R382" s="287"/>
      <c r="S382" s="287"/>
      <c r="T382" s="287"/>
      <c r="U382" s="287"/>
      <c r="V382" s="287"/>
      <c r="W382" s="287"/>
      <c r="X382" s="293"/>
      <c r="Y382" s="2"/>
    </row>
    <row r="383" spans="1:25" s="265" customFormat="1" ht="50.25" customHeight="1">
      <c r="A383" s="260"/>
      <c r="B383" s="291"/>
      <c r="C383" s="288"/>
      <c r="D383" s="288"/>
      <c r="E383" s="291"/>
      <c r="F383" s="261" t="s">
        <v>42</v>
      </c>
      <c r="G383" s="156">
        <f t="shared" si="135"/>
        <v>0</v>
      </c>
      <c r="H383" s="156">
        <v>0</v>
      </c>
      <c r="I383" s="156">
        <v>0</v>
      </c>
      <c r="J383" s="156">
        <v>0</v>
      </c>
      <c r="K383" s="156">
        <v>0</v>
      </c>
      <c r="L383" s="156">
        <v>0</v>
      </c>
      <c r="M383" s="156">
        <v>0</v>
      </c>
      <c r="N383" s="156">
        <v>0</v>
      </c>
      <c r="O383" s="288"/>
      <c r="P383" s="288"/>
      <c r="Q383" s="288"/>
      <c r="R383" s="288"/>
      <c r="S383" s="288"/>
      <c r="T383" s="288"/>
      <c r="U383" s="288"/>
      <c r="V383" s="288"/>
      <c r="W383" s="288"/>
      <c r="X383" s="294"/>
      <c r="Y383" s="2"/>
    </row>
    <row r="384" spans="1:25" s="274" customFormat="1" ht="50.25" customHeight="1">
      <c r="A384" s="273"/>
      <c r="B384" s="289" t="s">
        <v>274</v>
      </c>
      <c r="C384" s="286">
        <v>2023</v>
      </c>
      <c r="D384" s="286">
        <v>2026</v>
      </c>
      <c r="E384" s="289" t="s">
        <v>142</v>
      </c>
      <c r="F384" s="271" t="s">
        <v>36</v>
      </c>
      <c r="G384" s="156">
        <f t="shared" si="135"/>
        <v>961830.1</v>
      </c>
      <c r="H384" s="170">
        <f t="shared" ref="H384:N384" si="152">H385+H386</f>
        <v>0</v>
      </c>
      <c r="I384" s="272">
        <f t="shared" si="152"/>
        <v>0</v>
      </c>
      <c r="J384" s="272">
        <f t="shared" si="152"/>
        <v>0</v>
      </c>
      <c r="K384" s="272">
        <f t="shared" si="152"/>
        <v>961830.1</v>
      </c>
      <c r="L384" s="272">
        <f t="shared" si="152"/>
        <v>0</v>
      </c>
      <c r="M384" s="272">
        <f t="shared" si="152"/>
        <v>0</v>
      </c>
      <c r="N384" s="272">
        <f t="shared" si="152"/>
        <v>0</v>
      </c>
      <c r="O384" s="286" t="s">
        <v>275</v>
      </c>
      <c r="P384" s="286" t="s">
        <v>96</v>
      </c>
      <c r="Q384" s="286">
        <v>100</v>
      </c>
      <c r="R384" s="286" t="s">
        <v>55</v>
      </c>
      <c r="S384" s="286" t="s">
        <v>55</v>
      </c>
      <c r="T384" s="286" t="s">
        <v>55</v>
      </c>
      <c r="U384" s="286">
        <v>100</v>
      </c>
      <c r="V384" s="286" t="s">
        <v>55</v>
      </c>
      <c r="W384" s="286" t="s">
        <v>55</v>
      </c>
      <c r="X384" s="292" t="s">
        <v>55</v>
      </c>
      <c r="Y384" s="2"/>
    </row>
    <row r="385" spans="1:25" s="274" customFormat="1" ht="50.25" customHeight="1">
      <c r="A385" s="273"/>
      <c r="B385" s="290"/>
      <c r="C385" s="287"/>
      <c r="D385" s="287"/>
      <c r="E385" s="290"/>
      <c r="F385" s="271" t="s">
        <v>41</v>
      </c>
      <c r="G385" s="156">
        <f t="shared" si="135"/>
        <v>49973.77</v>
      </c>
      <c r="H385" s="156">
        <v>0</v>
      </c>
      <c r="I385" s="156">
        <v>0</v>
      </c>
      <c r="J385" s="156">
        <v>0</v>
      </c>
      <c r="K385" s="156">
        <v>49973.77</v>
      </c>
      <c r="L385" s="156">
        <v>0</v>
      </c>
      <c r="M385" s="156">
        <v>0</v>
      </c>
      <c r="N385" s="156">
        <v>0</v>
      </c>
      <c r="O385" s="287"/>
      <c r="P385" s="287"/>
      <c r="Q385" s="287"/>
      <c r="R385" s="287"/>
      <c r="S385" s="287"/>
      <c r="T385" s="287"/>
      <c r="U385" s="287"/>
      <c r="V385" s="287"/>
      <c r="W385" s="287"/>
      <c r="X385" s="293"/>
      <c r="Y385" s="2"/>
    </row>
    <row r="386" spans="1:25" s="274" customFormat="1" ht="50.25" customHeight="1">
      <c r="A386" s="273"/>
      <c r="B386" s="291"/>
      <c r="C386" s="288"/>
      <c r="D386" s="288"/>
      <c r="E386" s="291"/>
      <c r="F386" s="271" t="s">
        <v>42</v>
      </c>
      <c r="G386" s="156">
        <f t="shared" si="135"/>
        <v>911856.33</v>
      </c>
      <c r="H386" s="156">
        <v>0</v>
      </c>
      <c r="I386" s="156">
        <v>0</v>
      </c>
      <c r="J386" s="156">
        <v>0</v>
      </c>
      <c r="K386" s="156">
        <v>911856.33</v>
      </c>
      <c r="L386" s="156">
        <v>0</v>
      </c>
      <c r="M386" s="156">
        <v>0</v>
      </c>
      <c r="N386" s="156">
        <v>0</v>
      </c>
      <c r="O386" s="288"/>
      <c r="P386" s="288"/>
      <c r="Q386" s="288"/>
      <c r="R386" s="288"/>
      <c r="S386" s="288"/>
      <c r="T386" s="288"/>
      <c r="U386" s="288"/>
      <c r="V386" s="288"/>
      <c r="W386" s="288"/>
      <c r="X386" s="294"/>
      <c r="Y386" s="2"/>
    </row>
    <row r="387" spans="1:25" s="274" customFormat="1" ht="50.25" customHeight="1">
      <c r="A387" s="273"/>
      <c r="B387" s="289" t="s">
        <v>287</v>
      </c>
      <c r="C387" s="286">
        <v>2024</v>
      </c>
      <c r="D387" s="286">
        <v>2026</v>
      </c>
      <c r="E387" s="289" t="s">
        <v>142</v>
      </c>
      <c r="F387" s="271" t="s">
        <v>36</v>
      </c>
      <c r="G387" s="156">
        <f t="shared" si="135"/>
        <v>50000</v>
      </c>
      <c r="H387" s="170">
        <f t="shared" ref="H387:N387" si="153">H388+H389</f>
        <v>0</v>
      </c>
      <c r="I387" s="272">
        <f t="shared" si="153"/>
        <v>0</v>
      </c>
      <c r="J387" s="272">
        <f t="shared" si="153"/>
        <v>0</v>
      </c>
      <c r="K387" s="272">
        <f t="shared" si="153"/>
        <v>0</v>
      </c>
      <c r="L387" s="272">
        <f t="shared" si="153"/>
        <v>50000</v>
      </c>
      <c r="M387" s="272">
        <f t="shared" si="153"/>
        <v>0</v>
      </c>
      <c r="N387" s="272">
        <f t="shared" si="153"/>
        <v>0</v>
      </c>
      <c r="O387" s="286" t="s">
        <v>257</v>
      </c>
      <c r="P387" s="286" t="s">
        <v>102</v>
      </c>
      <c r="Q387" s="286">
        <v>1</v>
      </c>
      <c r="R387" s="286" t="s">
        <v>55</v>
      </c>
      <c r="S387" s="286" t="s">
        <v>55</v>
      </c>
      <c r="T387" s="286" t="s">
        <v>55</v>
      </c>
      <c r="U387" s="286" t="s">
        <v>55</v>
      </c>
      <c r="V387" s="286">
        <v>1</v>
      </c>
      <c r="W387" s="286" t="s">
        <v>55</v>
      </c>
      <c r="X387" s="292" t="s">
        <v>55</v>
      </c>
      <c r="Y387" s="2"/>
    </row>
    <row r="388" spans="1:25" s="274" customFormat="1" ht="50.25" customHeight="1">
      <c r="A388" s="273"/>
      <c r="B388" s="290"/>
      <c r="C388" s="287"/>
      <c r="D388" s="287"/>
      <c r="E388" s="290"/>
      <c r="F388" s="271" t="s">
        <v>41</v>
      </c>
      <c r="G388" s="156">
        <f t="shared" si="135"/>
        <v>50000</v>
      </c>
      <c r="H388" s="156">
        <v>0</v>
      </c>
      <c r="I388" s="156">
        <v>0</v>
      </c>
      <c r="J388" s="156">
        <v>0</v>
      </c>
      <c r="K388" s="156">
        <v>0</v>
      </c>
      <c r="L388" s="156">
        <v>50000</v>
      </c>
      <c r="M388" s="156">
        <v>0</v>
      </c>
      <c r="N388" s="156">
        <v>0</v>
      </c>
      <c r="O388" s="287"/>
      <c r="P388" s="287"/>
      <c r="Q388" s="287"/>
      <c r="R388" s="287"/>
      <c r="S388" s="287"/>
      <c r="T388" s="287"/>
      <c r="U388" s="287"/>
      <c r="V388" s="287"/>
      <c r="W388" s="287"/>
      <c r="X388" s="293"/>
      <c r="Y388" s="2"/>
    </row>
    <row r="389" spans="1:25" s="274" customFormat="1" ht="50.25" customHeight="1">
      <c r="A389" s="273"/>
      <c r="B389" s="291"/>
      <c r="C389" s="288"/>
      <c r="D389" s="288"/>
      <c r="E389" s="291"/>
      <c r="F389" s="271" t="s">
        <v>42</v>
      </c>
      <c r="G389" s="156">
        <f t="shared" si="135"/>
        <v>0</v>
      </c>
      <c r="H389" s="156">
        <v>0</v>
      </c>
      <c r="I389" s="156">
        <v>0</v>
      </c>
      <c r="J389" s="156">
        <v>0</v>
      </c>
      <c r="K389" s="156">
        <v>0</v>
      </c>
      <c r="L389" s="156">
        <v>0</v>
      </c>
      <c r="M389" s="156">
        <v>0</v>
      </c>
      <c r="N389" s="156">
        <v>0</v>
      </c>
      <c r="O389" s="288"/>
      <c r="P389" s="288"/>
      <c r="Q389" s="288"/>
      <c r="R389" s="288"/>
      <c r="S389" s="288"/>
      <c r="T389" s="288"/>
      <c r="U389" s="288"/>
      <c r="V389" s="288"/>
      <c r="W389" s="288"/>
      <c r="X389" s="294"/>
      <c r="Y389" s="2"/>
    </row>
    <row r="390" spans="1:25" s="274" customFormat="1" ht="50.25" customHeight="1">
      <c r="A390" s="273"/>
      <c r="B390" s="289" t="s">
        <v>288</v>
      </c>
      <c r="C390" s="286">
        <v>2024</v>
      </c>
      <c r="D390" s="286">
        <v>2026</v>
      </c>
      <c r="E390" s="289" t="s">
        <v>142</v>
      </c>
      <c r="F390" s="271" t="s">
        <v>36</v>
      </c>
      <c r="G390" s="156">
        <f t="shared" ref="G390:G407" si="154">SUM(H390:N390)</f>
        <v>350000</v>
      </c>
      <c r="H390" s="170">
        <f t="shared" ref="H390:N390" si="155">H391+H392</f>
        <v>0</v>
      </c>
      <c r="I390" s="272">
        <f t="shared" si="155"/>
        <v>0</v>
      </c>
      <c r="J390" s="272">
        <f t="shared" si="155"/>
        <v>0</v>
      </c>
      <c r="K390" s="272">
        <f t="shared" si="155"/>
        <v>0</v>
      </c>
      <c r="L390" s="272">
        <f t="shared" si="155"/>
        <v>350000</v>
      </c>
      <c r="M390" s="272">
        <f t="shared" si="155"/>
        <v>0</v>
      </c>
      <c r="N390" s="272">
        <f t="shared" si="155"/>
        <v>0</v>
      </c>
      <c r="O390" s="286" t="s">
        <v>138</v>
      </c>
      <c r="P390" s="286" t="s">
        <v>96</v>
      </c>
      <c r="Q390" s="286">
        <v>100</v>
      </c>
      <c r="R390" s="286" t="s">
        <v>55</v>
      </c>
      <c r="S390" s="286" t="s">
        <v>55</v>
      </c>
      <c r="T390" s="286" t="s">
        <v>55</v>
      </c>
      <c r="U390" s="286" t="s">
        <v>55</v>
      </c>
      <c r="V390" s="286">
        <v>100</v>
      </c>
      <c r="W390" s="286" t="s">
        <v>55</v>
      </c>
      <c r="X390" s="292" t="s">
        <v>55</v>
      </c>
      <c r="Y390" s="2"/>
    </row>
    <row r="391" spans="1:25" s="274" customFormat="1" ht="50.25" customHeight="1">
      <c r="A391" s="273"/>
      <c r="B391" s="290"/>
      <c r="C391" s="287"/>
      <c r="D391" s="287"/>
      <c r="E391" s="290"/>
      <c r="F391" s="271" t="s">
        <v>41</v>
      </c>
      <c r="G391" s="156">
        <f t="shared" si="154"/>
        <v>350000</v>
      </c>
      <c r="H391" s="156">
        <v>0</v>
      </c>
      <c r="I391" s="156">
        <v>0</v>
      </c>
      <c r="J391" s="156">
        <v>0</v>
      </c>
      <c r="K391" s="156">
        <v>0</v>
      </c>
      <c r="L391" s="156">
        <v>350000</v>
      </c>
      <c r="M391" s="156">
        <v>0</v>
      </c>
      <c r="N391" s="156">
        <v>0</v>
      </c>
      <c r="O391" s="287"/>
      <c r="P391" s="287"/>
      <c r="Q391" s="287"/>
      <c r="R391" s="287"/>
      <c r="S391" s="287"/>
      <c r="T391" s="287"/>
      <c r="U391" s="287"/>
      <c r="V391" s="287"/>
      <c r="W391" s="287"/>
      <c r="X391" s="293"/>
      <c r="Y391" s="2"/>
    </row>
    <row r="392" spans="1:25" s="274" customFormat="1" ht="50.25" customHeight="1">
      <c r="A392" s="273"/>
      <c r="B392" s="291"/>
      <c r="C392" s="288"/>
      <c r="D392" s="288"/>
      <c r="E392" s="291"/>
      <c r="F392" s="271" t="s">
        <v>42</v>
      </c>
      <c r="G392" s="156">
        <f t="shared" si="154"/>
        <v>0</v>
      </c>
      <c r="H392" s="156">
        <v>0</v>
      </c>
      <c r="I392" s="156">
        <v>0</v>
      </c>
      <c r="J392" s="156">
        <v>0</v>
      </c>
      <c r="K392" s="156">
        <v>0</v>
      </c>
      <c r="L392" s="156">
        <v>0</v>
      </c>
      <c r="M392" s="156">
        <v>0</v>
      </c>
      <c r="N392" s="156">
        <v>0</v>
      </c>
      <c r="O392" s="288"/>
      <c r="P392" s="288"/>
      <c r="Q392" s="288"/>
      <c r="R392" s="288"/>
      <c r="S392" s="288"/>
      <c r="T392" s="288"/>
      <c r="U392" s="288"/>
      <c r="V392" s="288"/>
      <c r="W392" s="288"/>
      <c r="X392" s="294"/>
      <c r="Y392" s="2"/>
    </row>
    <row r="393" spans="1:25" s="274" customFormat="1" ht="50.25" customHeight="1">
      <c r="A393" s="273"/>
      <c r="B393" s="289" t="s">
        <v>289</v>
      </c>
      <c r="C393" s="286">
        <v>2024</v>
      </c>
      <c r="D393" s="286">
        <v>2026</v>
      </c>
      <c r="E393" s="289" t="s">
        <v>142</v>
      </c>
      <c r="F393" s="271" t="s">
        <v>36</v>
      </c>
      <c r="G393" s="156">
        <f t="shared" si="154"/>
        <v>9000</v>
      </c>
      <c r="H393" s="170">
        <f t="shared" ref="H393:N393" si="156">H394+H395</f>
        <v>0</v>
      </c>
      <c r="I393" s="272">
        <f t="shared" si="156"/>
        <v>0</v>
      </c>
      <c r="J393" s="272">
        <f t="shared" si="156"/>
        <v>0</v>
      </c>
      <c r="K393" s="272">
        <f t="shared" si="156"/>
        <v>0</v>
      </c>
      <c r="L393" s="272">
        <f t="shared" si="156"/>
        <v>9000</v>
      </c>
      <c r="M393" s="272">
        <f t="shared" si="156"/>
        <v>0</v>
      </c>
      <c r="N393" s="272">
        <f t="shared" si="156"/>
        <v>0</v>
      </c>
      <c r="O393" s="286" t="s">
        <v>290</v>
      </c>
      <c r="P393" s="286" t="s">
        <v>102</v>
      </c>
      <c r="Q393" s="286">
        <v>1</v>
      </c>
      <c r="R393" s="286" t="s">
        <v>55</v>
      </c>
      <c r="S393" s="286" t="s">
        <v>55</v>
      </c>
      <c r="T393" s="286" t="s">
        <v>55</v>
      </c>
      <c r="U393" s="286" t="s">
        <v>55</v>
      </c>
      <c r="V393" s="286">
        <v>1</v>
      </c>
      <c r="W393" s="286" t="s">
        <v>55</v>
      </c>
      <c r="X393" s="292" t="s">
        <v>55</v>
      </c>
      <c r="Y393" s="2"/>
    </row>
    <row r="394" spans="1:25" s="274" customFormat="1" ht="50.25" customHeight="1">
      <c r="A394" s="273"/>
      <c r="B394" s="290"/>
      <c r="C394" s="287"/>
      <c r="D394" s="287"/>
      <c r="E394" s="290"/>
      <c r="F394" s="271" t="s">
        <v>41</v>
      </c>
      <c r="G394" s="156">
        <f t="shared" si="154"/>
        <v>9000</v>
      </c>
      <c r="H394" s="156">
        <v>0</v>
      </c>
      <c r="I394" s="156">
        <v>0</v>
      </c>
      <c r="J394" s="156">
        <v>0</v>
      </c>
      <c r="K394" s="156">
        <v>0</v>
      </c>
      <c r="L394" s="156">
        <v>9000</v>
      </c>
      <c r="M394" s="156">
        <v>0</v>
      </c>
      <c r="N394" s="156">
        <v>0</v>
      </c>
      <c r="O394" s="287"/>
      <c r="P394" s="287"/>
      <c r="Q394" s="287"/>
      <c r="R394" s="287"/>
      <c r="S394" s="287"/>
      <c r="T394" s="287"/>
      <c r="U394" s="287"/>
      <c r="V394" s="287"/>
      <c r="W394" s="287"/>
      <c r="X394" s="293"/>
      <c r="Y394" s="2"/>
    </row>
    <row r="395" spans="1:25" s="274" customFormat="1" ht="50.25" customHeight="1">
      <c r="A395" s="273"/>
      <c r="B395" s="291"/>
      <c r="C395" s="288"/>
      <c r="D395" s="288"/>
      <c r="E395" s="291"/>
      <c r="F395" s="271" t="s">
        <v>42</v>
      </c>
      <c r="G395" s="156">
        <f t="shared" si="154"/>
        <v>0</v>
      </c>
      <c r="H395" s="156">
        <v>0</v>
      </c>
      <c r="I395" s="156">
        <v>0</v>
      </c>
      <c r="J395" s="156">
        <v>0</v>
      </c>
      <c r="K395" s="156">
        <v>0</v>
      </c>
      <c r="L395" s="156">
        <v>0</v>
      </c>
      <c r="M395" s="156">
        <v>0</v>
      </c>
      <c r="N395" s="156">
        <v>0</v>
      </c>
      <c r="O395" s="288"/>
      <c r="P395" s="288"/>
      <c r="Q395" s="288"/>
      <c r="R395" s="288"/>
      <c r="S395" s="288"/>
      <c r="T395" s="288"/>
      <c r="U395" s="288"/>
      <c r="V395" s="288"/>
      <c r="W395" s="288"/>
      <c r="X395" s="294"/>
      <c r="Y395" s="2"/>
    </row>
    <row r="396" spans="1:25" s="274" customFormat="1" ht="50.25" customHeight="1">
      <c r="A396" s="273"/>
      <c r="B396" s="289" t="s">
        <v>291</v>
      </c>
      <c r="C396" s="286">
        <v>2024</v>
      </c>
      <c r="D396" s="286">
        <v>2026</v>
      </c>
      <c r="E396" s="289" t="s">
        <v>142</v>
      </c>
      <c r="F396" s="271" t="s">
        <v>36</v>
      </c>
      <c r="G396" s="156">
        <f t="shared" si="154"/>
        <v>9000</v>
      </c>
      <c r="H396" s="170">
        <f t="shared" ref="H396:N396" si="157">H397+H398</f>
        <v>0</v>
      </c>
      <c r="I396" s="272">
        <f t="shared" si="157"/>
        <v>0</v>
      </c>
      <c r="J396" s="272">
        <f t="shared" si="157"/>
        <v>0</v>
      </c>
      <c r="K396" s="272">
        <f t="shared" si="157"/>
        <v>0</v>
      </c>
      <c r="L396" s="272">
        <f t="shared" si="157"/>
        <v>9000</v>
      </c>
      <c r="M396" s="272">
        <f t="shared" si="157"/>
        <v>0</v>
      </c>
      <c r="N396" s="272">
        <f t="shared" si="157"/>
        <v>0</v>
      </c>
      <c r="O396" s="286" t="s">
        <v>290</v>
      </c>
      <c r="P396" s="286" t="s">
        <v>102</v>
      </c>
      <c r="Q396" s="286">
        <v>1</v>
      </c>
      <c r="R396" s="286" t="s">
        <v>55</v>
      </c>
      <c r="S396" s="286" t="s">
        <v>55</v>
      </c>
      <c r="T396" s="286" t="s">
        <v>55</v>
      </c>
      <c r="U396" s="286" t="s">
        <v>55</v>
      </c>
      <c r="V396" s="286">
        <v>1</v>
      </c>
      <c r="W396" s="286" t="s">
        <v>55</v>
      </c>
      <c r="X396" s="292" t="s">
        <v>55</v>
      </c>
      <c r="Y396" s="2"/>
    </row>
    <row r="397" spans="1:25" s="274" customFormat="1" ht="50.25" customHeight="1">
      <c r="A397" s="273"/>
      <c r="B397" s="290"/>
      <c r="C397" s="287"/>
      <c r="D397" s="287"/>
      <c r="E397" s="290"/>
      <c r="F397" s="271" t="s">
        <v>41</v>
      </c>
      <c r="G397" s="156">
        <f t="shared" si="154"/>
        <v>9000</v>
      </c>
      <c r="H397" s="156">
        <v>0</v>
      </c>
      <c r="I397" s="156">
        <v>0</v>
      </c>
      <c r="J397" s="156">
        <v>0</v>
      </c>
      <c r="K397" s="156">
        <v>0</v>
      </c>
      <c r="L397" s="156">
        <v>9000</v>
      </c>
      <c r="M397" s="156">
        <v>0</v>
      </c>
      <c r="N397" s="156">
        <v>0</v>
      </c>
      <c r="O397" s="287"/>
      <c r="P397" s="287"/>
      <c r="Q397" s="287"/>
      <c r="R397" s="287"/>
      <c r="S397" s="287"/>
      <c r="T397" s="287"/>
      <c r="U397" s="287"/>
      <c r="V397" s="287"/>
      <c r="W397" s="287"/>
      <c r="X397" s="293"/>
      <c r="Y397" s="2"/>
    </row>
    <row r="398" spans="1:25" s="274" customFormat="1" ht="50.25" customHeight="1">
      <c r="A398" s="273"/>
      <c r="B398" s="291"/>
      <c r="C398" s="288"/>
      <c r="D398" s="288"/>
      <c r="E398" s="291"/>
      <c r="F398" s="271" t="s">
        <v>42</v>
      </c>
      <c r="G398" s="156">
        <f t="shared" si="154"/>
        <v>0</v>
      </c>
      <c r="H398" s="156">
        <v>0</v>
      </c>
      <c r="I398" s="156">
        <v>0</v>
      </c>
      <c r="J398" s="156">
        <v>0</v>
      </c>
      <c r="K398" s="156">
        <v>0</v>
      </c>
      <c r="L398" s="156">
        <v>0</v>
      </c>
      <c r="M398" s="156">
        <v>0</v>
      </c>
      <c r="N398" s="156">
        <v>0</v>
      </c>
      <c r="O398" s="288"/>
      <c r="P398" s="288"/>
      <c r="Q398" s="288"/>
      <c r="R398" s="288"/>
      <c r="S398" s="288"/>
      <c r="T398" s="288"/>
      <c r="U398" s="288"/>
      <c r="V398" s="288"/>
      <c r="W398" s="288"/>
      <c r="X398" s="294"/>
      <c r="Y398" s="2"/>
    </row>
    <row r="399" spans="1:25" s="274" customFormat="1" ht="50.25" customHeight="1">
      <c r="A399" s="273"/>
      <c r="B399" s="289" t="s">
        <v>292</v>
      </c>
      <c r="C399" s="286">
        <v>2024</v>
      </c>
      <c r="D399" s="286">
        <v>2026</v>
      </c>
      <c r="E399" s="289" t="s">
        <v>142</v>
      </c>
      <c r="F399" s="271" t="s">
        <v>36</v>
      </c>
      <c r="G399" s="156">
        <f t="shared" si="154"/>
        <v>9000</v>
      </c>
      <c r="H399" s="170">
        <f t="shared" ref="H399:N399" si="158">H400+H401</f>
        <v>0</v>
      </c>
      <c r="I399" s="272">
        <f t="shared" si="158"/>
        <v>0</v>
      </c>
      <c r="J399" s="272">
        <f t="shared" si="158"/>
        <v>0</v>
      </c>
      <c r="K399" s="272">
        <f t="shared" si="158"/>
        <v>0</v>
      </c>
      <c r="L399" s="272">
        <f t="shared" si="158"/>
        <v>9000</v>
      </c>
      <c r="M399" s="272">
        <f t="shared" si="158"/>
        <v>0</v>
      </c>
      <c r="N399" s="272">
        <f t="shared" si="158"/>
        <v>0</v>
      </c>
      <c r="O399" s="286" t="s">
        <v>290</v>
      </c>
      <c r="P399" s="286" t="s">
        <v>102</v>
      </c>
      <c r="Q399" s="286">
        <v>1</v>
      </c>
      <c r="R399" s="286" t="s">
        <v>55</v>
      </c>
      <c r="S399" s="286" t="s">
        <v>55</v>
      </c>
      <c r="T399" s="286" t="s">
        <v>55</v>
      </c>
      <c r="U399" s="286" t="s">
        <v>55</v>
      </c>
      <c r="V399" s="286">
        <v>1</v>
      </c>
      <c r="W399" s="286" t="s">
        <v>55</v>
      </c>
      <c r="X399" s="292" t="s">
        <v>55</v>
      </c>
      <c r="Y399" s="2"/>
    </row>
    <row r="400" spans="1:25" s="274" customFormat="1" ht="50.25" customHeight="1">
      <c r="A400" s="273"/>
      <c r="B400" s="290"/>
      <c r="C400" s="287"/>
      <c r="D400" s="287"/>
      <c r="E400" s="290"/>
      <c r="F400" s="271" t="s">
        <v>41</v>
      </c>
      <c r="G400" s="156">
        <f t="shared" si="154"/>
        <v>9000</v>
      </c>
      <c r="H400" s="156">
        <v>0</v>
      </c>
      <c r="I400" s="156">
        <v>0</v>
      </c>
      <c r="J400" s="156">
        <v>0</v>
      </c>
      <c r="K400" s="156">
        <v>0</v>
      </c>
      <c r="L400" s="156">
        <v>9000</v>
      </c>
      <c r="M400" s="156">
        <v>0</v>
      </c>
      <c r="N400" s="156">
        <v>0</v>
      </c>
      <c r="O400" s="287"/>
      <c r="P400" s="287"/>
      <c r="Q400" s="287"/>
      <c r="R400" s="287"/>
      <c r="S400" s="287"/>
      <c r="T400" s="287"/>
      <c r="U400" s="287"/>
      <c r="V400" s="287"/>
      <c r="W400" s="287"/>
      <c r="X400" s="293"/>
      <c r="Y400" s="2"/>
    </row>
    <row r="401" spans="1:25" s="274" customFormat="1" ht="50.25" customHeight="1">
      <c r="A401" s="273"/>
      <c r="B401" s="291"/>
      <c r="C401" s="288"/>
      <c r="D401" s="288"/>
      <c r="E401" s="291"/>
      <c r="F401" s="271" t="s">
        <v>42</v>
      </c>
      <c r="G401" s="156">
        <f t="shared" si="154"/>
        <v>0</v>
      </c>
      <c r="H401" s="156">
        <v>0</v>
      </c>
      <c r="I401" s="156">
        <v>0</v>
      </c>
      <c r="J401" s="156">
        <v>0</v>
      </c>
      <c r="K401" s="156">
        <v>0</v>
      </c>
      <c r="L401" s="156">
        <v>0</v>
      </c>
      <c r="M401" s="156">
        <v>0</v>
      </c>
      <c r="N401" s="156">
        <v>0</v>
      </c>
      <c r="O401" s="288"/>
      <c r="P401" s="288"/>
      <c r="Q401" s="288"/>
      <c r="R401" s="288"/>
      <c r="S401" s="288"/>
      <c r="T401" s="288"/>
      <c r="U401" s="288"/>
      <c r="V401" s="288"/>
      <c r="W401" s="288"/>
      <c r="X401" s="294"/>
      <c r="Y401" s="2"/>
    </row>
    <row r="402" spans="1:25" s="274" customFormat="1" ht="50.25" customHeight="1">
      <c r="A402" s="273"/>
      <c r="B402" s="289" t="s">
        <v>293</v>
      </c>
      <c r="C402" s="286">
        <v>2024</v>
      </c>
      <c r="D402" s="286">
        <v>2026</v>
      </c>
      <c r="E402" s="289" t="s">
        <v>142</v>
      </c>
      <c r="F402" s="271" t="s">
        <v>36</v>
      </c>
      <c r="G402" s="156">
        <f t="shared" si="154"/>
        <v>9000</v>
      </c>
      <c r="H402" s="170">
        <f t="shared" ref="H402:N402" si="159">H403+H404</f>
        <v>0</v>
      </c>
      <c r="I402" s="272">
        <f t="shared" si="159"/>
        <v>0</v>
      </c>
      <c r="J402" s="272">
        <f t="shared" si="159"/>
        <v>0</v>
      </c>
      <c r="K402" s="272">
        <f t="shared" si="159"/>
        <v>0</v>
      </c>
      <c r="L402" s="272">
        <f t="shared" si="159"/>
        <v>9000</v>
      </c>
      <c r="M402" s="272">
        <f t="shared" si="159"/>
        <v>0</v>
      </c>
      <c r="N402" s="272">
        <f t="shared" si="159"/>
        <v>0</v>
      </c>
      <c r="O402" s="286" t="s">
        <v>290</v>
      </c>
      <c r="P402" s="286" t="s">
        <v>102</v>
      </c>
      <c r="Q402" s="286">
        <v>1</v>
      </c>
      <c r="R402" s="286" t="s">
        <v>55</v>
      </c>
      <c r="S402" s="286" t="s">
        <v>55</v>
      </c>
      <c r="T402" s="286" t="s">
        <v>55</v>
      </c>
      <c r="U402" s="286" t="s">
        <v>55</v>
      </c>
      <c r="V402" s="286">
        <v>1</v>
      </c>
      <c r="W402" s="286" t="s">
        <v>55</v>
      </c>
      <c r="X402" s="292" t="s">
        <v>55</v>
      </c>
      <c r="Y402" s="2"/>
    </row>
    <row r="403" spans="1:25" s="274" customFormat="1" ht="50.25" customHeight="1">
      <c r="A403" s="273"/>
      <c r="B403" s="290"/>
      <c r="C403" s="287"/>
      <c r="D403" s="287"/>
      <c r="E403" s="290"/>
      <c r="F403" s="271" t="s">
        <v>41</v>
      </c>
      <c r="G403" s="156">
        <f t="shared" si="154"/>
        <v>9000</v>
      </c>
      <c r="H403" s="156">
        <v>0</v>
      </c>
      <c r="I403" s="156">
        <v>0</v>
      </c>
      <c r="J403" s="156">
        <v>0</v>
      </c>
      <c r="K403" s="156">
        <v>0</v>
      </c>
      <c r="L403" s="156">
        <v>9000</v>
      </c>
      <c r="M403" s="156">
        <v>0</v>
      </c>
      <c r="N403" s="156">
        <v>0</v>
      </c>
      <c r="O403" s="287"/>
      <c r="P403" s="287"/>
      <c r="Q403" s="287"/>
      <c r="R403" s="287"/>
      <c r="S403" s="287"/>
      <c r="T403" s="287"/>
      <c r="U403" s="287"/>
      <c r="V403" s="287"/>
      <c r="W403" s="287"/>
      <c r="X403" s="293"/>
      <c r="Y403" s="2"/>
    </row>
    <row r="404" spans="1:25" s="274" customFormat="1" ht="50.25" customHeight="1">
      <c r="A404" s="273"/>
      <c r="B404" s="291"/>
      <c r="C404" s="288"/>
      <c r="D404" s="288"/>
      <c r="E404" s="291"/>
      <c r="F404" s="271" t="s">
        <v>42</v>
      </c>
      <c r="G404" s="156">
        <f t="shared" si="154"/>
        <v>0</v>
      </c>
      <c r="H404" s="156">
        <v>0</v>
      </c>
      <c r="I404" s="156">
        <v>0</v>
      </c>
      <c r="J404" s="156">
        <v>0</v>
      </c>
      <c r="K404" s="156">
        <v>0</v>
      </c>
      <c r="L404" s="156">
        <v>0</v>
      </c>
      <c r="M404" s="156">
        <v>0</v>
      </c>
      <c r="N404" s="156">
        <v>0</v>
      </c>
      <c r="O404" s="288"/>
      <c r="P404" s="288"/>
      <c r="Q404" s="288"/>
      <c r="R404" s="288"/>
      <c r="S404" s="288"/>
      <c r="T404" s="288"/>
      <c r="U404" s="288"/>
      <c r="V404" s="288"/>
      <c r="W404" s="288"/>
      <c r="X404" s="294"/>
      <c r="Y404" s="2"/>
    </row>
    <row r="405" spans="1:25" s="285" customFormat="1" ht="50.25" customHeight="1">
      <c r="A405" s="283"/>
      <c r="B405" s="289" t="s">
        <v>294</v>
      </c>
      <c r="C405" s="286">
        <v>2024</v>
      </c>
      <c r="D405" s="286">
        <v>2026</v>
      </c>
      <c r="E405" s="289" t="s">
        <v>142</v>
      </c>
      <c r="F405" s="281" t="s">
        <v>36</v>
      </c>
      <c r="G405" s="156">
        <f t="shared" si="154"/>
        <v>9000</v>
      </c>
      <c r="H405" s="170">
        <f t="shared" ref="H405:N405" si="160">H406+H407</f>
        <v>0</v>
      </c>
      <c r="I405" s="282">
        <f t="shared" si="160"/>
        <v>0</v>
      </c>
      <c r="J405" s="282">
        <f t="shared" si="160"/>
        <v>0</v>
      </c>
      <c r="K405" s="282">
        <f t="shared" si="160"/>
        <v>0</v>
      </c>
      <c r="L405" s="282">
        <f t="shared" si="160"/>
        <v>9000</v>
      </c>
      <c r="M405" s="282">
        <f t="shared" si="160"/>
        <v>0</v>
      </c>
      <c r="N405" s="282">
        <f t="shared" si="160"/>
        <v>0</v>
      </c>
      <c r="O405" s="286" t="s">
        <v>290</v>
      </c>
      <c r="P405" s="286" t="s">
        <v>102</v>
      </c>
      <c r="Q405" s="286">
        <v>1</v>
      </c>
      <c r="R405" s="286" t="s">
        <v>55</v>
      </c>
      <c r="S405" s="286" t="s">
        <v>55</v>
      </c>
      <c r="T405" s="286" t="s">
        <v>55</v>
      </c>
      <c r="U405" s="286" t="s">
        <v>55</v>
      </c>
      <c r="V405" s="286">
        <v>1</v>
      </c>
      <c r="W405" s="286" t="s">
        <v>55</v>
      </c>
      <c r="X405" s="292" t="s">
        <v>55</v>
      </c>
      <c r="Y405" s="2"/>
    </row>
    <row r="406" spans="1:25" s="285" customFormat="1" ht="50.25" customHeight="1">
      <c r="A406" s="283"/>
      <c r="B406" s="290"/>
      <c r="C406" s="287"/>
      <c r="D406" s="287"/>
      <c r="E406" s="290"/>
      <c r="F406" s="281" t="s">
        <v>41</v>
      </c>
      <c r="G406" s="156">
        <f t="shared" si="154"/>
        <v>9000</v>
      </c>
      <c r="H406" s="156">
        <v>0</v>
      </c>
      <c r="I406" s="156">
        <v>0</v>
      </c>
      <c r="J406" s="156">
        <v>0</v>
      </c>
      <c r="K406" s="156">
        <v>0</v>
      </c>
      <c r="L406" s="156">
        <v>9000</v>
      </c>
      <c r="M406" s="156">
        <v>0</v>
      </c>
      <c r="N406" s="156">
        <v>0</v>
      </c>
      <c r="O406" s="287"/>
      <c r="P406" s="287"/>
      <c r="Q406" s="287"/>
      <c r="R406" s="287"/>
      <c r="S406" s="287"/>
      <c r="T406" s="287"/>
      <c r="U406" s="287"/>
      <c r="V406" s="287"/>
      <c r="W406" s="287"/>
      <c r="X406" s="293"/>
      <c r="Y406" s="2"/>
    </row>
    <row r="407" spans="1:25" s="285" customFormat="1" ht="50.25" customHeight="1">
      <c r="A407" s="283"/>
      <c r="B407" s="291"/>
      <c r="C407" s="288"/>
      <c r="D407" s="288"/>
      <c r="E407" s="291"/>
      <c r="F407" s="281" t="s">
        <v>42</v>
      </c>
      <c r="G407" s="156">
        <f t="shared" si="154"/>
        <v>0</v>
      </c>
      <c r="H407" s="156">
        <v>0</v>
      </c>
      <c r="I407" s="156">
        <v>0</v>
      </c>
      <c r="J407" s="156">
        <v>0</v>
      </c>
      <c r="K407" s="156">
        <v>0</v>
      </c>
      <c r="L407" s="156">
        <v>0</v>
      </c>
      <c r="M407" s="156">
        <v>0</v>
      </c>
      <c r="N407" s="156">
        <v>0</v>
      </c>
      <c r="O407" s="288"/>
      <c r="P407" s="288"/>
      <c r="Q407" s="288"/>
      <c r="R407" s="288"/>
      <c r="S407" s="288"/>
      <c r="T407" s="288"/>
      <c r="U407" s="288"/>
      <c r="V407" s="288"/>
      <c r="W407" s="288"/>
      <c r="X407" s="294"/>
      <c r="Y407" s="2"/>
    </row>
    <row r="408" spans="1:25" ht="40.5" customHeight="1">
      <c r="A408" s="417"/>
      <c r="B408" s="289" t="s">
        <v>298</v>
      </c>
      <c r="C408" s="286">
        <v>2024</v>
      </c>
      <c r="D408" s="286">
        <v>2026</v>
      </c>
      <c r="E408" s="289" t="s">
        <v>142</v>
      </c>
      <c r="F408" s="17" t="s">
        <v>36</v>
      </c>
      <c r="G408" s="156">
        <f t="shared" si="117"/>
        <v>3000000</v>
      </c>
      <c r="H408" s="170">
        <f t="shared" ref="H408:N408" si="161">H409+H410</f>
        <v>0</v>
      </c>
      <c r="I408" s="21">
        <f t="shared" si="161"/>
        <v>0</v>
      </c>
      <c r="J408" s="21">
        <f t="shared" si="161"/>
        <v>0</v>
      </c>
      <c r="K408" s="21">
        <f t="shared" si="161"/>
        <v>0</v>
      </c>
      <c r="L408" s="21">
        <f t="shared" si="161"/>
        <v>3000000</v>
      </c>
      <c r="M408" s="21">
        <f t="shared" si="161"/>
        <v>0</v>
      </c>
      <c r="N408" s="21">
        <f t="shared" si="161"/>
        <v>0</v>
      </c>
      <c r="O408" s="286" t="s">
        <v>299</v>
      </c>
      <c r="P408" s="286" t="s">
        <v>102</v>
      </c>
      <c r="Q408" s="286">
        <v>1</v>
      </c>
      <c r="R408" s="286" t="s">
        <v>55</v>
      </c>
      <c r="S408" s="286" t="s">
        <v>55</v>
      </c>
      <c r="T408" s="286" t="s">
        <v>55</v>
      </c>
      <c r="U408" s="286" t="s">
        <v>55</v>
      </c>
      <c r="V408" s="286">
        <v>1</v>
      </c>
      <c r="W408" s="286" t="s">
        <v>55</v>
      </c>
      <c r="X408" s="292" t="s">
        <v>55</v>
      </c>
      <c r="Y408" s="2"/>
    </row>
    <row r="409" spans="1:25" ht="30.75" customHeight="1">
      <c r="A409" s="351"/>
      <c r="B409" s="290"/>
      <c r="C409" s="287"/>
      <c r="D409" s="287"/>
      <c r="E409" s="290"/>
      <c r="F409" s="17" t="s">
        <v>41</v>
      </c>
      <c r="G409" s="156">
        <f t="shared" si="117"/>
        <v>3000000</v>
      </c>
      <c r="H409" s="156">
        <v>0</v>
      </c>
      <c r="I409" s="156">
        <v>0</v>
      </c>
      <c r="J409" s="156">
        <v>0</v>
      </c>
      <c r="K409" s="156">
        <v>0</v>
      </c>
      <c r="L409" s="156">
        <v>3000000</v>
      </c>
      <c r="M409" s="156">
        <v>0</v>
      </c>
      <c r="N409" s="156">
        <v>0</v>
      </c>
      <c r="O409" s="287"/>
      <c r="P409" s="287"/>
      <c r="Q409" s="287"/>
      <c r="R409" s="287"/>
      <c r="S409" s="287"/>
      <c r="T409" s="287"/>
      <c r="U409" s="287"/>
      <c r="V409" s="287"/>
      <c r="W409" s="287"/>
      <c r="X409" s="293"/>
      <c r="Y409" s="2"/>
    </row>
    <row r="410" spans="1:25" ht="87" customHeight="1">
      <c r="A410" s="352"/>
      <c r="B410" s="291"/>
      <c r="C410" s="288"/>
      <c r="D410" s="288"/>
      <c r="E410" s="291"/>
      <c r="F410" s="17" t="s">
        <v>42</v>
      </c>
      <c r="G410" s="156">
        <f t="shared" si="117"/>
        <v>0</v>
      </c>
      <c r="H410" s="156">
        <v>0</v>
      </c>
      <c r="I410" s="156">
        <v>0</v>
      </c>
      <c r="J410" s="156">
        <v>0</v>
      </c>
      <c r="K410" s="156">
        <v>0</v>
      </c>
      <c r="L410" s="156">
        <v>0</v>
      </c>
      <c r="M410" s="156">
        <v>0</v>
      </c>
      <c r="N410" s="156">
        <v>0</v>
      </c>
      <c r="O410" s="288"/>
      <c r="P410" s="288"/>
      <c r="Q410" s="288"/>
      <c r="R410" s="288"/>
      <c r="S410" s="288"/>
      <c r="T410" s="288"/>
      <c r="U410" s="288"/>
      <c r="V410" s="288"/>
      <c r="W410" s="288"/>
      <c r="X410" s="294"/>
      <c r="Y410" s="2"/>
    </row>
    <row r="411" spans="1:25" ht="30.75" customHeight="1">
      <c r="A411" s="417"/>
      <c r="B411" s="289" t="s">
        <v>126</v>
      </c>
      <c r="C411" s="295">
        <v>2020</v>
      </c>
      <c r="D411" s="295">
        <v>2026</v>
      </c>
      <c r="E411" s="286" t="s">
        <v>55</v>
      </c>
      <c r="F411" s="286" t="s">
        <v>55</v>
      </c>
      <c r="G411" s="299" t="s">
        <v>55</v>
      </c>
      <c r="H411" s="299" t="s">
        <v>55</v>
      </c>
      <c r="I411" s="299" t="s">
        <v>55</v>
      </c>
      <c r="J411" s="299" t="s">
        <v>55</v>
      </c>
      <c r="K411" s="299" t="s">
        <v>55</v>
      </c>
      <c r="L411" s="299" t="s">
        <v>55</v>
      </c>
      <c r="M411" s="299" t="s">
        <v>55</v>
      </c>
      <c r="N411" s="299" t="s">
        <v>55</v>
      </c>
      <c r="O411" s="286"/>
      <c r="P411" s="286"/>
      <c r="Q411" s="286"/>
      <c r="R411" s="286"/>
      <c r="S411" s="286"/>
      <c r="T411" s="286"/>
      <c r="U411" s="286"/>
      <c r="V411" s="286"/>
      <c r="W411" s="286"/>
      <c r="X411" s="286"/>
      <c r="Y411" s="2"/>
    </row>
    <row r="412" spans="1:25" ht="30.75" customHeight="1">
      <c r="A412" s="351"/>
      <c r="B412" s="290"/>
      <c r="C412" s="295"/>
      <c r="D412" s="295"/>
      <c r="E412" s="287"/>
      <c r="F412" s="287"/>
      <c r="G412" s="300"/>
      <c r="H412" s="300"/>
      <c r="I412" s="300"/>
      <c r="J412" s="300"/>
      <c r="K412" s="300"/>
      <c r="L412" s="300"/>
      <c r="M412" s="300"/>
      <c r="N412" s="300"/>
      <c r="O412" s="287"/>
      <c r="P412" s="287"/>
      <c r="Q412" s="287"/>
      <c r="R412" s="287"/>
      <c r="S412" s="287"/>
      <c r="T412" s="287"/>
      <c r="U412" s="287"/>
      <c r="V412" s="287"/>
      <c r="W412" s="287"/>
      <c r="X412" s="287"/>
      <c r="Y412" s="2"/>
    </row>
    <row r="413" spans="1:25" ht="30.75" customHeight="1">
      <c r="A413" s="352"/>
      <c r="B413" s="291"/>
      <c r="C413" s="295"/>
      <c r="D413" s="295"/>
      <c r="E413" s="288"/>
      <c r="F413" s="288"/>
      <c r="G413" s="301"/>
      <c r="H413" s="301"/>
      <c r="I413" s="301"/>
      <c r="J413" s="301"/>
      <c r="K413" s="301"/>
      <c r="L413" s="301"/>
      <c r="M413" s="301"/>
      <c r="N413" s="301"/>
      <c r="O413" s="288"/>
      <c r="P413" s="288"/>
      <c r="Q413" s="288"/>
      <c r="R413" s="288"/>
      <c r="S413" s="288"/>
      <c r="T413" s="288"/>
      <c r="U413" s="288"/>
      <c r="V413" s="288"/>
      <c r="W413" s="288"/>
      <c r="X413" s="288"/>
      <c r="Y413" s="2"/>
    </row>
    <row r="414" spans="1:25" ht="18.75" customHeight="1">
      <c r="A414" s="417"/>
      <c r="B414" s="289" t="s">
        <v>107</v>
      </c>
      <c r="C414" s="295">
        <v>2020</v>
      </c>
      <c r="D414" s="295">
        <v>2026</v>
      </c>
      <c r="E414" s="296" t="s">
        <v>142</v>
      </c>
      <c r="F414" s="17" t="s">
        <v>36</v>
      </c>
      <c r="G414" s="156">
        <f>G415+G416</f>
        <v>75428395.300000012</v>
      </c>
      <c r="H414" s="156">
        <f>H415+H416</f>
        <v>12998797.210000001</v>
      </c>
      <c r="I414" s="156">
        <f t="shared" ref="I414:N414" si="162">I415+I416</f>
        <v>18309789.189999998</v>
      </c>
      <c r="J414" s="156">
        <f t="shared" si="162"/>
        <v>15729014.220000001</v>
      </c>
      <c r="K414" s="156">
        <f t="shared" si="162"/>
        <v>16363979.119999999</v>
      </c>
      <c r="L414" s="156">
        <f t="shared" si="162"/>
        <v>6008938.5199999996</v>
      </c>
      <c r="M414" s="156">
        <f t="shared" si="162"/>
        <v>3008938.52</v>
      </c>
      <c r="N414" s="156">
        <f t="shared" si="162"/>
        <v>3008938.52</v>
      </c>
      <c r="O414" s="286" t="s">
        <v>55</v>
      </c>
      <c r="P414" s="286" t="s">
        <v>55</v>
      </c>
      <c r="Q414" s="286" t="s">
        <v>55</v>
      </c>
      <c r="R414" s="286" t="s">
        <v>55</v>
      </c>
      <c r="S414" s="286" t="s">
        <v>55</v>
      </c>
      <c r="T414" s="286" t="s">
        <v>55</v>
      </c>
      <c r="U414" s="286" t="s">
        <v>55</v>
      </c>
      <c r="V414" s="286" t="s">
        <v>55</v>
      </c>
      <c r="W414" s="286" t="s">
        <v>55</v>
      </c>
      <c r="X414" s="286" t="s">
        <v>55</v>
      </c>
      <c r="Y414" s="2"/>
    </row>
    <row r="415" spans="1:25" ht="77.25" customHeight="1">
      <c r="A415" s="351"/>
      <c r="B415" s="290"/>
      <c r="C415" s="295"/>
      <c r="D415" s="295"/>
      <c r="E415" s="296"/>
      <c r="F415" s="17" t="s">
        <v>20</v>
      </c>
      <c r="G415" s="156">
        <f>SUM(H415:N415)</f>
        <v>22178207.560000002</v>
      </c>
      <c r="H415" s="156">
        <f>H421+H418</f>
        <v>2083066.21</v>
      </c>
      <c r="I415" s="156">
        <f t="shared" ref="I415:N415" si="163">I421+I418</f>
        <v>6491230.7699999996</v>
      </c>
      <c r="J415" s="156">
        <f t="shared" si="163"/>
        <v>786143.51</v>
      </c>
      <c r="K415" s="156">
        <f t="shared" si="163"/>
        <v>817767.07</v>
      </c>
      <c r="L415" s="156">
        <f t="shared" si="163"/>
        <v>6000000</v>
      </c>
      <c r="M415" s="156">
        <f t="shared" si="163"/>
        <v>3000000</v>
      </c>
      <c r="N415" s="156">
        <f t="shared" si="163"/>
        <v>3000000</v>
      </c>
      <c r="O415" s="287"/>
      <c r="P415" s="287"/>
      <c r="Q415" s="287"/>
      <c r="R415" s="287"/>
      <c r="S415" s="287"/>
      <c r="T415" s="287"/>
      <c r="U415" s="287"/>
      <c r="V415" s="287"/>
      <c r="W415" s="287"/>
      <c r="X415" s="287"/>
      <c r="Y415" s="2"/>
    </row>
    <row r="416" spans="1:25" ht="45" customHeight="1">
      <c r="A416" s="352"/>
      <c r="B416" s="291"/>
      <c r="C416" s="295"/>
      <c r="D416" s="295"/>
      <c r="E416" s="296"/>
      <c r="F416" s="17" t="s">
        <v>42</v>
      </c>
      <c r="G416" s="156">
        <f>SUM(H416:N416)</f>
        <v>53250187.74000001</v>
      </c>
      <c r="H416" s="156">
        <f>H422+H419</f>
        <v>10915731</v>
      </c>
      <c r="I416" s="156">
        <f t="shared" ref="I416:N416" si="164">I422+I419</f>
        <v>11818558.42</v>
      </c>
      <c r="J416" s="156">
        <f t="shared" si="164"/>
        <v>14942870.710000001</v>
      </c>
      <c r="K416" s="156">
        <f t="shared" si="164"/>
        <v>15546212.049999999</v>
      </c>
      <c r="L416" s="156">
        <f t="shared" si="164"/>
        <v>8938.52</v>
      </c>
      <c r="M416" s="156">
        <f t="shared" si="164"/>
        <v>8938.52</v>
      </c>
      <c r="N416" s="156">
        <f t="shared" si="164"/>
        <v>8938.52</v>
      </c>
      <c r="O416" s="288"/>
      <c r="P416" s="288"/>
      <c r="Q416" s="288"/>
      <c r="R416" s="288"/>
      <c r="S416" s="288"/>
      <c r="T416" s="288"/>
      <c r="U416" s="288"/>
      <c r="V416" s="288"/>
      <c r="W416" s="288"/>
      <c r="X416" s="288"/>
      <c r="Y416" s="2"/>
    </row>
    <row r="417" spans="1:25" s="234" customFormat="1" ht="45" customHeight="1">
      <c r="A417" s="232"/>
      <c r="B417" s="289" t="s">
        <v>197</v>
      </c>
      <c r="C417" s="295">
        <v>2020</v>
      </c>
      <c r="D417" s="295">
        <v>2026</v>
      </c>
      <c r="E417" s="296" t="s">
        <v>142</v>
      </c>
      <c r="F417" s="233" t="s">
        <v>36</v>
      </c>
      <c r="G417" s="156">
        <f>G418+G419</f>
        <v>75392941.960000008</v>
      </c>
      <c r="H417" s="156">
        <f>H418+H419</f>
        <v>12998797.210000001</v>
      </c>
      <c r="I417" s="156">
        <f t="shared" ref="I417:N417" si="165">I418+I419</f>
        <v>18309789.189999998</v>
      </c>
      <c r="J417" s="156">
        <f t="shared" si="165"/>
        <v>15729014.220000001</v>
      </c>
      <c r="K417" s="156">
        <f t="shared" si="165"/>
        <v>16355341.34</v>
      </c>
      <c r="L417" s="156">
        <f t="shared" si="165"/>
        <v>6000000</v>
      </c>
      <c r="M417" s="156">
        <f t="shared" si="165"/>
        <v>3000000</v>
      </c>
      <c r="N417" s="156">
        <f t="shared" si="165"/>
        <v>3000000</v>
      </c>
      <c r="O417" s="286" t="s">
        <v>108</v>
      </c>
      <c r="P417" s="286" t="s">
        <v>96</v>
      </c>
      <c r="Q417" s="286">
        <v>100</v>
      </c>
      <c r="R417" s="286">
        <v>100</v>
      </c>
      <c r="S417" s="286">
        <v>100</v>
      </c>
      <c r="T417" s="286">
        <v>100</v>
      </c>
      <c r="U417" s="286">
        <v>100</v>
      </c>
      <c r="V417" s="286">
        <v>100</v>
      </c>
      <c r="W417" s="286">
        <v>100</v>
      </c>
      <c r="X417" s="292">
        <v>100</v>
      </c>
      <c r="Y417" s="2"/>
    </row>
    <row r="418" spans="1:25" s="234" customFormat="1" ht="45" customHeight="1">
      <c r="A418" s="232"/>
      <c r="B418" s="290"/>
      <c r="C418" s="295"/>
      <c r="D418" s="295"/>
      <c r="E418" s="296"/>
      <c r="F418" s="233" t="s">
        <v>20</v>
      </c>
      <c r="G418" s="156">
        <f>SUM(H418:N418)</f>
        <v>22178207.560000002</v>
      </c>
      <c r="H418" s="156">
        <v>2083066.21</v>
      </c>
      <c r="I418" s="156">
        <v>6491230.7699999996</v>
      </c>
      <c r="J418" s="156">
        <v>786143.51</v>
      </c>
      <c r="K418" s="156">
        <v>817767.07</v>
      </c>
      <c r="L418" s="156">
        <v>6000000</v>
      </c>
      <c r="M418" s="156">
        <v>3000000</v>
      </c>
      <c r="N418" s="156">
        <v>3000000</v>
      </c>
      <c r="O418" s="287"/>
      <c r="P418" s="287"/>
      <c r="Q418" s="287"/>
      <c r="R418" s="287"/>
      <c r="S418" s="287"/>
      <c r="T418" s="287"/>
      <c r="U418" s="287"/>
      <c r="V418" s="287"/>
      <c r="W418" s="287"/>
      <c r="X418" s="293"/>
      <c r="Y418" s="2"/>
    </row>
    <row r="419" spans="1:25" s="234" customFormat="1" ht="41.45" customHeight="1">
      <c r="A419" s="232"/>
      <c r="B419" s="291"/>
      <c r="C419" s="295"/>
      <c r="D419" s="295"/>
      <c r="E419" s="296"/>
      <c r="F419" s="233" t="s">
        <v>42</v>
      </c>
      <c r="G419" s="156">
        <f>SUM(H419:N419)</f>
        <v>53214734.400000006</v>
      </c>
      <c r="H419" s="156">
        <v>10915731</v>
      </c>
      <c r="I419" s="156">
        <v>11818558.42</v>
      </c>
      <c r="J419" s="156">
        <v>14942870.710000001</v>
      </c>
      <c r="K419" s="156">
        <v>15537574.27</v>
      </c>
      <c r="L419" s="156">
        <v>0</v>
      </c>
      <c r="M419" s="156">
        <v>0</v>
      </c>
      <c r="N419" s="156">
        <v>0</v>
      </c>
      <c r="O419" s="288"/>
      <c r="P419" s="288"/>
      <c r="Q419" s="288"/>
      <c r="R419" s="288"/>
      <c r="S419" s="288"/>
      <c r="T419" s="288"/>
      <c r="U419" s="288"/>
      <c r="V419" s="288"/>
      <c r="W419" s="288"/>
      <c r="X419" s="294"/>
      <c r="Y419" s="2"/>
    </row>
    <row r="420" spans="1:25" ht="37.5" customHeight="1">
      <c r="A420" s="417"/>
      <c r="B420" s="289" t="s">
        <v>250</v>
      </c>
      <c r="C420" s="295">
        <v>2020</v>
      </c>
      <c r="D420" s="295">
        <v>2026</v>
      </c>
      <c r="E420" s="296" t="s">
        <v>142</v>
      </c>
      <c r="F420" s="17" t="s">
        <v>36</v>
      </c>
      <c r="G420" s="156">
        <f>G421+G422</f>
        <v>35453.340000000004</v>
      </c>
      <c r="H420" s="156">
        <f>H421+H422</f>
        <v>0</v>
      </c>
      <c r="I420" s="156">
        <f t="shared" ref="I420:N420" si="166">I421+I422</f>
        <v>0</v>
      </c>
      <c r="J420" s="156">
        <f t="shared" si="166"/>
        <v>0</v>
      </c>
      <c r="K420" s="156">
        <f t="shared" si="166"/>
        <v>8637.7800000000007</v>
      </c>
      <c r="L420" s="156">
        <f t="shared" si="166"/>
        <v>8938.52</v>
      </c>
      <c r="M420" s="156">
        <f t="shared" si="166"/>
        <v>8938.52</v>
      </c>
      <c r="N420" s="156">
        <f t="shared" si="166"/>
        <v>8938.52</v>
      </c>
      <c r="O420" s="286" t="s">
        <v>138</v>
      </c>
      <c r="P420" s="286" t="s">
        <v>96</v>
      </c>
      <c r="Q420" s="286">
        <v>100</v>
      </c>
      <c r="R420" s="286"/>
      <c r="S420" s="286"/>
      <c r="T420" s="286"/>
      <c r="U420" s="286">
        <v>100</v>
      </c>
      <c r="V420" s="286">
        <v>100</v>
      </c>
      <c r="W420" s="286">
        <v>100</v>
      </c>
      <c r="X420" s="292">
        <v>100</v>
      </c>
      <c r="Y420" s="2"/>
    </row>
    <row r="421" spans="1:25" ht="96" customHeight="1">
      <c r="A421" s="351"/>
      <c r="B421" s="290"/>
      <c r="C421" s="295"/>
      <c r="D421" s="295"/>
      <c r="E421" s="296"/>
      <c r="F421" s="17" t="s">
        <v>20</v>
      </c>
      <c r="G421" s="156">
        <f>SUM(H421:N421)</f>
        <v>0</v>
      </c>
      <c r="H421" s="156">
        <v>0</v>
      </c>
      <c r="I421" s="156">
        <v>0</v>
      </c>
      <c r="J421" s="156">
        <v>0</v>
      </c>
      <c r="K421" s="156">
        <v>0</v>
      </c>
      <c r="L421" s="156">
        <v>0</v>
      </c>
      <c r="M421" s="156">
        <v>0</v>
      </c>
      <c r="N421" s="156">
        <v>0</v>
      </c>
      <c r="O421" s="287"/>
      <c r="P421" s="287"/>
      <c r="Q421" s="287"/>
      <c r="R421" s="287"/>
      <c r="S421" s="287"/>
      <c r="T421" s="287"/>
      <c r="U421" s="287"/>
      <c r="V421" s="287"/>
      <c r="W421" s="287"/>
      <c r="X421" s="293"/>
      <c r="Y421" s="2"/>
    </row>
    <row r="422" spans="1:25" ht="53.25" customHeight="1">
      <c r="A422" s="352"/>
      <c r="B422" s="291"/>
      <c r="C422" s="295"/>
      <c r="D422" s="295"/>
      <c r="E422" s="296"/>
      <c r="F422" s="17" t="s">
        <v>42</v>
      </c>
      <c r="G422" s="156">
        <f>SUM(H422:N422)</f>
        <v>35453.340000000004</v>
      </c>
      <c r="H422" s="156">
        <v>0</v>
      </c>
      <c r="I422" s="156">
        <v>0</v>
      </c>
      <c r="J422" s="156">
        <v>0</v>
      </c>
      <c r="K422" s="156">
        <v>8637.7800000000007</v>
      </c>
      <c r="L422" s="156">
        <v>8938.52</v>
      </c>
      <c r="M422" s="156">
        <v>8938.52</v>
      </c>
      <c r="N422" s="156">
        <v>8938.52</v>
      </c>
      <c r="O422" s="288"/>
      <c r="P422" s="288"/>
      <c r="Q422" s="288"/>
      <c r="R422" s="288"/>
      <c r="S422" s="288"/>
      <c r="T422" s="288"/>
      <c r="U422" s="288"/>
      <c r="V422" s="288"/>
      <c r="W422" s="288"/>
      <c r="X422" s="294"/>
      <c r="Y422" s="2"/>
    </row>
    <row r="423" spans="1:25" s="53" customFormat="1" ht="53.25" customHeight="1">
      <c r="A423" s="54"/>
      <c r="B423" s="262" t="s">
        <v>127</v>
      </c>
      <c r="C423" s="51">
        <v>2020</v>
      </c>
      <c r="D423" s="51">
        <v>2026</v>
      </c>
      <c r="E423" s="50" t="s">
        <v>55</v>
      </c>
      <c r="F423" s="50" t="s">
        <v>55</v>
      </c>
      <c r="G423" s="169" t="s">
        <v>55</v>
      </c>
      <c r="H423" s="169" t="s">
        <v>55</v>
      </c>
      <c r="I423" s="169" t="s">
        <v>55</v>
      </c>
      <c r="J423" s="169" t="s">
        <v>55</v>
      </c>
      <c r="K423" s="169" t="s">
        <v>55</v>
      </c>
      <c r="L423" s="169" t="s">
        <v>55</v>
      </c>
      <c r="M423" s="169" t="s">
        <v>55</v>
      </c>
      <c r="N423" s="169" t="s">
        <v>55</v>
      </c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2"/>
    </row>
    <row r="424" spans="1:25" s="53" customFormat="1" ht="22.15" customHeight="1">
      <c r="A424" s="54"/>
      <c r="B424" s="289" t="s">
        <v>0</v>
      </c>
      <c r="C424" s="286">
        <v>2020</v>
      </c>
      <c r="D424" s="286">
        <v>2026</v>
      </c>
      <c r="E424" s="286" t="s">
        <v>142</v>
      </c>
      <c r="F424" s="52" t="s">
        <v>36</v>
      </c>
      <c r="G424" s="156">
        <f>G425</f>
        <v>2565934.5699999998</v>
      </c>
      <c r="H424" s="156">
        <f>H425+H426</f>
        <v>4931753.68</v>
      </c>
      <c r="I424" s="156">
        <f t="shared" ref="I424:N424" si="167">I425+I426</f>
        <v>0</v>
      </c>
      <c r="J424" s="156">
        <f t="shared" si="167"/>
        <v>0</v>
      </c>
      <c r="K424" s="156">
        <f t="shared" si="167"/>
        <v>2123892.38</v>
      </c>
      <c r="L424" s="156">
        <f t="shared" si="167"/>
        <v>155413.13</v>
      </c>
      <c r="M424" s="156">
        <f t="shared" si="167"/>
        <v>0</v>
      </c>
      <c r="N424" s="156">
        <f t="shared" si="167"/>
        <v>0</v>
      </c>
      <c r="O424" s="286" t="s">
        <v>55</v>
      </c>
      <c r="P424" s="286" t="s">
        <v>55</v>
      </c>
      <c r="Q424" s="286" t="s">
        <v>55</v>
      </c>
      <c r="R424" s="286" t="s">
        <v>55</v>
      </c>
      <c r="S424" s="286" t="s">
        <v>55</v>
      </c>
      <c r="T424" s="286" t="s">
        <v>55</v>
      </c>
      <c r="U424" s="286" t="s">
        <v>55</v>
      </c>
      <c r="V424" s="286" t="s">
        <v>55</v>
      </c>
      <c r="W424" s="286" t="s">
        <v>55</v>
      </c>
      <c r="X424" s="292" t="s">
        <v>55</v>
      </c>
      <c r="Y424" s="2"/>
    </row>
    <row r="425" spans="1:25" s="53" customFormat="1" ht="53.25" customHeight="1">
      <c r="A425" s="54"/>
      <c r="B425" s="290"/>
      <c r="C425" s="287"/>
      <c r="D425" s="287"/>
      <c r="E425" s="287"/>
      <c r="F425" s="52" t="s">
        <v>41</v>
      </c>
      <c r="G425" s="156">
        <f>SUM(H425:N425)</f>
        <v>2565934.5699999998</v>
      </c>
      <c r="H425" s="156">
        <f>H431+H479+H434+H437+H428++H440+H443+H446+H449+H452+H455+H458+H461+H464+H467+H470+H473+H476</f>
        <v>286629.06</v>
      </c>
      <c r="I425" s="156">
        <f t="shared" ref="I425:N425" si="168">I431+I479+I434+I437+I428++I440+I443+I446+I449+I452+I455+I458+I461+I464+I467+I470+I473+I476</f>
        <v>0</v>
      </c>
      <c r="J425" s="156">
        <f t="shared" si="168"/>
        <v>0</v>
      </c>
      <c r="K425" s="156">
        <f t="shared" si="168"/>
        <v>2123892.38</v>
      </c>
      <c r="L425" s="156">
        <f t="shared" si="168"/>
        <v>155413.13</v>
      </c>
      <c r="M425" s="156">
        <f t="shared" si="168"/>
        <v>0</v>
      </c>
      <c r="N425" s="156">
        <f t="shared" si="168"/>
        <v>0</v>
      </c>
      <c r="O425" s="287"/>
      <c r="P425" s="287"/>
      <c r="Q425" s="287"/>
      <c r="R425" s="287"/>
      <c r="S425" s="287"/>
      <c r="T425" s="287"/>
      <c r="U425" s="287"/>
      <c r="V425" s="287"/>
      <c r="W425" s="287"/>
      <c r="X425" s="293"/>
      <c r="Y425" s="2"/>
    </row>
    <row r="426" spans="1:25" s="53" customFormat="1" ht="39.6" customHeight="1">
      <c r="A426" s="54"/>
      <c r="B426" s="291"/>
      <c r="C426" s="288"/>
      <c r="D426" s="288"/>
      <c r="E426" s="288"/>
      <c r="F426" s="52" t="s">
        <v>42</v>
      </c>
      <c r="G426" s="156">
        <f>SUM(H426:N426)</f>
        <v>4645124.62</v>
      </c>
      <c r="H426" s="156">
        <f>H432+H480+H435+H438+H429+H441+H444+H447+H450+H453+H456+H459+H462+H465+H468+H471+H474+H477</f>
        <v>4645124.62</v>
      </c>
      <c r="I426" s="156">
        <f t="shared" ref="I426:N426" si="169">I432+I480+I435+I438+I429+I441+I444+I447+I450+I453+I456+I459+I462+I465+I468+I471+I474+I477</f>
        <v>0</v>
      </c>
      <c r="J426" s="156">
        <f t="shared" si="169"/>
        <v>0</v>
      </c>
      <c r="K426" s="156">
        <f t="shared" si="169"/>
        <v>0</v>
      </c>
      <c r="L426" s="156">
        <f t="shared" si="169"/>
        <v>0</v>
      </c>
      <c r="M426" s="156">
        <f t="shared" si="169"/>
        <v>0</v>
      </c>
      <c r="N426" s="156">
        <f t="shared" si="169"/>
        <v>0</v>
      </c>
      <c r="O426" s="288"/>
      <c r="P426" s="288"/>
      <c r="Q426" s="288"/>
      <c r="R426" s="288"/>
      <c r="S426" s="288"/>
      <c r="T426" s="288"/>
      <c r="U426" s="288"/>
      <c r="V426" s="288"/>
      <c r="W426" s="288"/>
      <c r="X426" s="294"/>
      <c r="Y426" s="2"/>
    </row>
    <row r="427" spans="1:25" s="64" customFormat="1" ht="39.6" customHeight="1">
      <c r="A427" s="63"/>
      <c r="B427" s="289" t="s">
        <v>170</v>
      </c>
      <c r="C427" s="286">
        <v>2020</v>
      </c>
      <c r="D427" s="286">
        <v>2026</v>
      </c>
      <c r="E427" s="289" t="s">
        <v>142</v>
      </c>
      <c r="F427" s="62" t="s">
        <v>36</v>
      </c>
      <c r="G427" s="156">
        <f>G428+G429</f>
        <v>248347.18</v>
      </c>
      <c r="H427" s="156">
        <f>H428+H429</f>
        <v>29774.81</v>
      </c>
      <c r="I427" s="156">
        <f t="shared" ref="I427:N427" si="170">I428+I429</f>
        <v>0</v>
      </c>
      <c r="J427" s="156">
        <f t="shared" si="170"/>
        <v>0</v>
      </c>
      <c r="K427" s="156">
        <f t="shared" si="170"/>
        <v>145714.92000000001</v>
      </c>
      <c r="L427" s="156">
        <f t="shared" si="170"/>
        <v>72857.45</v>
      </c>
      <c r="M427" s="156">
        <f t="shared" si="170"/>
        <v>0</v>
      </c>
      <c r="N427" s="156">
        <f t="shared" si="170"/>
        <v>0</v>
      </c>
      <c r="O427" s="286" t="s">
        <v>167</v>
      </c>
      <c r="P427" s="286"/>
      <c r="Q427" s="286"/>
      <c r="R427" s="286">
        <v>0</v>
      </c>
      <c r="S427" s="286">
        <v>0</v>
      </c>
      <c r="T427" s="286"/>
      <c r="U427" s="286">
        <v>2</v>
      </c>
      <c r="V427" s="286">
        <v>1</v>
      </c>
      <c r="W427" s="286"/>
      <c r="X427" s="59"/>
      <c r="Y427" s="2"/>
    </row>
    <row r="428" spans="1:25" s="64" customFormat="1" ht="39.6" customHeight="1">
      <c r="A428" s="63"/>
      <c r="B428" s="290"/>
      <c r="C428" s="287"/>
      <c r="D428" s="287"/>
      <c r="E428" s="290"/>
      <c r="F428" s="62" t="s">
        <v>41</v>
      </c>
      <c r="G428" s="156">
        <f>SUM(H428:N428)</f>
        <v>248347.18</v>
      </c>
      <c r="H428" s="156">
        <v>29774.81</v>
      </c>
      <c r="I428" s="156">
        <v>0</v>
      </c>
      <c r="J428" s="156">
        <v>0</v>
      </c>
      <c r="K428" s="156">
        <v>145714.92000000001</v>
      </c>
      <c r="L428" s="156">
        <v>72857.45</v>
      </c>
      <c r="M428" s="156">
        <v>0</v>
      </c>
      <c r="N428" s="156">
        <v>0</v>
      </c>
      <c r="O428" s="287"/>
      <c r="P428" s="287"/>
      <c r="Q428" s="287"/>
      <c r="R428" s="287"/>
      <c r="S428" s="287"/>
      <c r="T428" s="287"/>
      <c r="U428" s="287"/>
      <c r="V428" s="287"/>
      <c r="W428" s="287"/>
      <c r="X428" s="59"/>
      <c r="Y428" s="2"/>
    </row>
    <row r="429" spans="1:25" s="64" customFormat="1" ht="39.6" customHeight="1">
      <c r="A429" s="63"/>
      <c r="B429" s="291"/>
      <c r="C429" s="288"/>
      <c r="D429" s="288"/>
      <c r="E429" s="291"/>
      <c r="F429" s="62" t="s">
        <v>42</v>
      </c>
      <c r="G429" s="156">
        <f>SUM(H429:N429)</f>
        <v>0</v>
      </c>
      <c r="H429" s="156">
        <v>0</v>
      </c>
      <c r="I429" s="156">
        <v>0</v>
      </c>
      <c r="J429" s="156">
        <v>0</v>
      </c>
      <c r="K429" s="156">
        <v>0</v>
      </c>
      <c r="L429" s="156">
        <v>0</v>
      </c>
      <c r="M429" s="156">
        <v>0</v>
      </c>
      <c r="N429" s="156">
        <v>0</v>
      </c>
      <c r="O429" s="288"/>
      <c r="P429" s="288"/>
      <c r="Q429" s="288"/>
      <c r="R429" s="288"/>
      <c r="S429" s="288"/>
      <c r="T429" s="288"/>
      <c r="U429" s="288"/>
      <c r="V429" s="288"/>
      <c r="W429" s="288"/>
      <c r="X429" s="59"/>
      <c r="Y429" s="2"/>
    </row>
    <row r="430" spans="1:25" s="53" customFormat="1" ht="53.25" customHeight="1">
      <c r="A430" s="63"/>
      <c r="B430" s="289" t="s">
        <v>178</v>
      </c>
      <c r="C430" s="286">
        <v>2020</v>
      </c>
      <c r="D430" s="286">
        <v>2026</v>
      </c>
      <c r="E430" s="289" t="s">
        <v>142</v>
      </c>
      <c r="F430" s="62" t="s">
        <v>36</v>
      </c>
      <c r="G430" s="156">
        <f>G431+G432</f>
        <v>4889604.87</v>
      </c>
      <c r="H430" s="156">
        <f>H431+H432</f>
        <v>4889604.87</v>
      </c>
      <c r="I430" s="156">
        <f t="shared" ref="I430:N430" si="171">I431+I432</f>
        <v>0</v>
      </c>
      <c r="J430" s="156">
        <f t="shared" si="171"/>
        <v>0</v>
      </c>
      <c r="K430" s="156">
        <f t="shared" si="171"/>
        <v>0</v>
      </c>
      <c r="L430" s="156">
        <f t="shared" si="171"/>
        <v>0</v>
      </c>
      <c r="M430" s="156">
        <f t="shared" si="171"/>
        <v>0</v>
      </c>
      <c r="N430" s="156">
        <f t="shared" si="171"/>
        <v>0</v>
      </c>
      <c r="O430" s="286" t="s">
        <v>164</v>
      </c>
      <c r="P430" s="286" t="s">
        <v>144</v>
      </c>
      <c r="Q430" s="286">
        <f>SUM(R430:X432)</f>
        <v>3.49</v>
      </c>
      <c r="R430" s="286">
        <v>3.49</v>
      </c>
      <c r="S430" s="286"/>
      <c r="T430" s="286"/>
      <c r="U430" s="286"/>
      <c r="V430" s="286"/>
      <c r="W430" s="286"/>
      <c r="X430" s="292"/>
      <c r="Y430" s="2"/>
    </row>
    <row r="431" spans="1:25" s="53" customFormat="1" ht="53.25" customHeight="1">
      <c r="A431" s="63"/>
      <c r="B431" s="290"/>
      <c r="C431" s="287"/>
      <c r="D431" s="287"/>
      <c r="E431" s="290"/>
      <c r="F431" s="62" t="s">
        <v>41</v>
      </c>
      <c r="G431" s="156">
        <f>SUM(H431:N431)</f>
        <v>244480.25</v>
      </c>
      <c r="H431" s="156">
        <v>244480.25</v>
      </c>
      <c r="I431" s="156">
        <v>0</v>
      </c>
      <c r="J431" s="156">
        <v>0</v>
      </c>
      <c r="K431" s="156">
        <v>0</v>
      </c>
      <c r="L431" s="156">
        <v>0</v>
      </c>
      <c r="M431" s="156">
        <v>0</v>
      </c>
      <c r="N431" s="156">
        <v>0</v>
      </c>
      <c r="O431" s="287"/>
      <c r="P431" s="287"/>
      <c r="Q431" s="287"/>
      <c r="R431" s="287"/>
      <c r="S431" s="287"/>
      <c r="T431" s="287"/>
      <c r="U431" s="287"/>
      <c r="V431" s="287"/>
      <c r="W431" s="287"/>
      <c r="X431" s="293"/>
      <c r="Y431" s="2"/>
    </row>
    <row r="432" spans="1:25" s="53" customFormat="1" ht="53.25" customHeight="1">
      <c r="A432" s="63"/>
      <c r="B432" s="291"/>
      <c r="C432" s="288"/>
      <c r="D432" s="288"/>
      <c r="E432" s="291"/>
      <c r="F432" s="62" t="s">
        <v>42</v>
      </c>
      <c r="G432" s="156">
        <f>SUM(H432:N432)</f>
        <v>4645124.62</v>
      </c>
      <c r="H432" s="156">
        <v>4645124.62</v>
      </c>
      <c r="I432" s="156">
        <v>0</v>
      </c>
      <c r="J432" s="156">
        <v>0</v>
      </c>
      <c r="K432" s="156">
        <v>0</v>
      </c>
      <c r="L432" s="156">
        <v>0</v>
      </c>
      <c r="M432" s="156">
        <v>0</v>
      </c>
      <c r="N432" s="156">
        <v>0</v>
      </c>
      <c r="O432" s="288"/>
      <c r="P432" s="288"/>
      <c r="Q432" s="288"/>
      <c r="R432" s="288"/>
      <c r="S432" s="288"/>
      <c r="T432" s="288"/>
      <c r="U432" s="288"/>
      <c r="V432" s="288"/>
      <c r="W432" s="288"/>
      <c r="X432" s="294"/>
      <c r="Y432" s="2"/>
    </row>
    <row r="433" spans="1:25" s="58" customFormat="1" ht="53.25" customHeight="1">
      <c r="A433" s="56"/>
      <c r="B433" s="289" t="s">
        <v>179</v>
      </c>
      <c r="C433" s="295">
        <v>2020</v>
      </c>
      <c r="D433" s="286">
        <v>2026</v>
      </c>
      <c r="E433" s="296" t="s">
        <v>142</v>
      </c>
      <c r="F433" s="57" t="s">
        <v>36</v>
      </c>
      <c r="G433" s="156">
        <f>G434+G435</f>
        <v>12374</v>
      </c>
      <c r="H433" s="156">
        <f>H434+H435</f>
        <v>12374</v>
      </c>
      <c r="I433" s="156">
        <f t="shared" ref="I433:N433" si="172">I434+I435</f>
        <v>0</v>
      </c>
      <c r="J433" s="156">
        <f t="shared" si="172"/>
        <v>0</v>
      </c>
      <c r="K433" s="156">
        <f t="shared" si="172"/>
        <v>0</v>
      </c>
      <c r="L433" s="156">
        <f t="shared" si="172"/>
        <v>0</v>
      </c>
      <c r="M433" s="156">
        <f t="shared" si="172"/>
        <v>0</v>
      </c>
      <c r="N433" s="156">
        <f t="shared" si="172"/>
        <v>0</v>
      </c>
      <c r="O433" s="295" t="s">
        <v>165</v>
      </c>
      <c r="P433" s="286" t="s">
        <v>102</v>
      </c>
      <c r="Q433" s="286">
        <v>1</v>
      </c>
      <c r="R433" s="286">
        <v>1</v>
      </c>
      <c r="S433" s="286"/>
      <c r="T433" s="286"/>
      <c r="U433" s="286"/>
      <c r="V433" s="286"/>
      <c r="W433" s="286"/>
      <c r="X433" s="286"/>
      <c r="Y433" s="2"/>
    </row>
    <row r="434" spans="1:25" s="58" customFormat="1" ht="53.25" customHeight="1">
      <c r="A434" s="56"/>
      <c r="B434" s="290"/>
      <c r="C434" s="295"/>
      <c r="D434" s="287"/>
      <c r="E434" s="296"/>
      <c r="F434" s="57" t="s">
        <v>41</v>
      </c>
      <c r="G434" s="156">
        <f>SUM(H434:N434)</f>
        <v>12374</v>
      </c>
      <c r="H434" s="156">
        <v>12374</v>
      </c>
      <c r="I434" s="156">
        <v>0</v>
      </c>
      <c r="J434" s="156">
        <v>0</v>
      </c>
      <c r="K434" s="156">
        <v>0</v>
      </c>
      <c r="L434" s="156">
        <v>0</v>
      </c>
      <c r="M434" s="156">
        <v>0</v>
      </c>
      <c r="N434" s="156">
        <v>0</v>
      </c>
      <c r="O434" s="295"/>
      <c r="P434" s="287"/>
      <c r="Q434" s="287"/>
      <c r="R434" s="287"/>
      <c r="S434" s="287"/>
      <c r="T434" s="287"/>
      <c r="U434" s="287"/>
      <c r="V434" s="287"/>
      <c r="W434" s="287"/>
      <c r="X434" s="287"/>
      <c r="Y434" s="2"/>
    </row>
    <row r="435" spans="1:25" s="58" customFormat="1" ht="53.25" customHeight="1">
      <c r="A435" s="56"/>
      <c r="B435" s="291"/>
      <c r="C435" s="295"/>
      <c r="D435" s="288"/>
      <c r="E435" s="296"/>
      <c r="F435" s="57" t="s">
        <v>42</v>
      </c>
      <c r="G435" s="156">
        <f>SUM(H435:N435)</f>
        <v>0</v>
      </c>
      <c r="H435" s="156">
        <v>0</v>
      </c>
      <c r="I435" s="156">
        <v>0</v>
      </c>
      <c r="J435" s="156">
        <v>0</v>
      </c>
      <c r="K435" s="156">
        <v>0</v>
      </c>
      <c r="L435" s="156">
        <v>0</v>
      </c>
      <c r="M435" s="156">
        <v>0</v>
      </c>
      <c r="N435" s="156">
        <v>0</v>
      </c>
      <c r="O435" s="295"/>
      <c r="P435" s="288"/>
      <c r="Q435" s="288"/>
      <c r="R435" s="288"/>
      <c r="S435" s="288"/>
      <c r="T435" s="288"/>
      <c r="U435" s="288"/>
      <c r="V435" s="288"/>
      <c r="W435" s="288"/>
      <c r="X435" s="288"/>
      <c r="Y435" s="2"/>
    </row>
    <row r="436" spans="1:25" s="58" customFormat="1" ht="53.25" customHeight="1">
      <c r="A436" s="56"/>
      <c r="B436" s="289" t="s">
        <v>180</v>
      </c>
      <c r="C436" s="295">
        <v>2020</v>
      </c>
      <c r="D436" s="286">
        <v>2026</v>
      </c>
      <c r="E436" s="296" t="s">
        <v>142</v>
      </c>
      <c r="F436" s="57" t="s">
        <v>36</v>
      </c>
      <c r="G436" s="156">
        <f>G437+G438</f>
        <v>0</v>
      </c>
      <c r="H436" s="156">
        <f>H437+H438</f>
        <v>0</v>
      </c>
      <c r="I436" s="156">
        <f t="shared" ref="I436:N436" si="173">I437+I438</f>
        <v>0</v>
      </c>
      <c r="J436" s="156">
        <f t="shared" si="173"/>
        <v>0</v>
      </c>
      <c r="K436" s="156">
        <f t="shared" si="173"/>
        <v>0</v>
      </c>
      <c r="L436" s="156">
        <f t="shared" si="173"/>
        <v>0</v>
      </c>
      <c r="M436" s="156">
        <f t="shared" si="173"/>
        <v>0</v>
      </c>
      <c r="N436" s="156">
        <f t="shared" si="173"/>
        <v>0</v>
      </c>
      <c r="O436" s="295" t="s">
        <v>166</v>
      </c>
      <c r="P436" s="286" t="s">
        <v>102</v>
      </c>
      <c r="Q436" s="286"/>
      <c r="R436" s="286"/>
      <c r="S436" s="286"/>
      <c r="T436" s="286"/>
      <c r="U436" s="286"/>
      <c r="V436" s="286"/>
      <c r="W436" s="286"/>
      <c r="X436" s="286"/>
      <c r="Y436" s="2"/>
    </row>
    <row r="437" spans="1:25" s="58" customFormat="1" ht="53.25" customHeight="1">
      <c r="A437" s="56"/>
      <c r="B437" s="290"/>
      <c r="C437" s="295"/>
      <c r="D437" s="287"/>
      <c r="E437" s="296"/>
      <c r="F437" s="57" t="s">
        <v>41</v>
      </c>
      <c r="G437" s="156">
        <f>SUM(H437:N437)</f>
        <v>0</v>
      </c>
      <c r="H437" s="156">
        <v>0</v>
      </c>
      <c r="I437" s="156">
        <v>0</v>
      </c>
      <c r="J437" s="156">
        <v>0</v>
      </c>
      <c r="K437" s="156">
        <v>0</v>
      </c>
      <c r="L437" s="156">
        <v>0</v>
      </c>
      <c r="M437" s="156">
        <v>0</v>
      </c>
      <c r="N437" s="156">
        <v>0</v>
      </c>
      <c r="O437" s="295"/>
      <c r="P437" s="287"/>
      <c r="Q437" s="287"/>
      <c r="R437" s="287"/>
      <c r="S437" s="287"/>
      <c r="T437" s="287"/>
      <c r="U437" s="287"/>
      <c r="V437" s="287"/>
      <c r="W437" s="287"/>
      <c r="X437" s="287"/>
      <c r="Y437" s="2"/>
    </row>
    <row r="438" spans="1:25" s="58" customFormat="1" ht="53.25" customHeight="1">
      <c r="A438" s="56"/>
      <c r="B438" s="291"/>
      <c r="C438" s="295"/>
      <c r="D438" s="288"/>
      <c r="E438" s="296"/>
      <c r="F438" s="57" t="s">
        <v>42</v>
      </c>
      <c r="G438" s="156">
        <f>SUM(H438:N438)</f>
        <v>0</v>
      </c>
      <c r="H438" s="156">
        <v>0</v>
      </c>
      <c r="I438" s="156">
        <v>0</v>
      </c>
      <c r="J438" s="156">
        <v>0</v>
      </c>
      <c r="K438" s="156">
        <v>0</v>
      </c>
      <c r="L438" s="156">
        <v>0</v>
      </c>
      <c r="M438" s="156">
        <v>0</v>
      </c>
      <c r="N438" s="156">
        <v>0</v>
      </c>
      <c r="O438" s="295"/>
      <c r="P438" s="288"/>
      <c r="Q438" s="288"/>
      <c r="R438" s="288"/>
      <c r="S438" s="288"/>
      <c r="T438" s="288"/>
      <c r="U438" s="288"/>
      <c r="V438" s="288"/>
      <c r="W438" s="288"/>
      <c r="X438" s="288"/>
      <c r="Y438" s="2"/>
    </row>
    <row r="439" spans="1:25" s="245" customFormat="1" ht="53.25" customHeight="1">
      <c r="A439" s="239"/>
      <c r="B439" s="289" t="s">
        <v>171</v>
      </c>
      <c r="C439" s="295">
        <v>2020</v>
      </c>
      <c r="D439" s="295">
        <v>2026</v>
      </c>
      <c r="E439" s="296" t="s">
        <v>142</v>
      </c>
      <c r="F439" s="235" t="s">
        <v>36</v>
      </c>
      <c r="G439" s="156">
        <f>G440+G441</f>
        <v>0</v>
      </c>
      <c r="H439" s="156">
        <f>H440+H441</f>
        <v>0</v>
      </c>
      <c r="I439" s="156">
        <f t="shared" ref="I439:N439" si="174">I440+I441</f>
        <v>0</v>
      </c>
      <c r="J439" s="156">
        <f t="shared" si="174"/>
        <v>0</v>
      </c>
      <c r="K439" s="156">
        <f t="shared" si="174"/>
        <v>0</v>
      </c>
      <c r="L439" s="156">
        <f t="shared" si="174"/>
        <v>0</v>
      </c>
      <c r="M439" s="156">
        <f t="shared" si="174"/>
        <v>0</v>
      </c>
      <c r="N439" s="156">
        <f t="shared" si="174"/>
        <v>0</v>
      </c>
      <c r="O439" s="286" t="s">
        <v>167</v>
      </c>
      <c r="P439" s="286" t="s">
        <v>102</v>
      </c>
      <c r="Q439" s="286"/>
      <c r="R439" s="286"/>
      <c r="S439" s="286"/>
      <c r="T439" s="286"/>
      <c r="U439" s="286"/>
      <c r="V439" s="286"/>
      <c r="W439" s="286"/>
      <c r="X439" s="292"/>
      <c r="Y439" s="2"/>
    </row>
    <row r="440" spans="1:25" s="245" customFormat="1" ht="53.25" customHeight="1">
      <c r="A440" s="239"/>
      <c r="B440" s="290"/>
      <c r="C440" s="295"/>
      <c r="D440" s="295"/>
      <c r="E440" s="296"/>
      <c r="F440" s="235" t="s">
        <v>41</v>
      </c>
      <c r="G440" s="156">
        <f>SUM(H440:N440)</f>
        <v>0</v>
      </c>
      <c r="H440" s="156">
        <v>0</v>
      </c>
      <c r="I440" s="156">
        <v>0</v>
      </c>
      <c r="J440" s="156">
        <v>0</v>
      </c>
      <c r="K440" s="156">
        <v>0</v>
      </c>
      <c r="L440" s="156">
        <v>0</v>
      </c>
      <c r="M440" s="156">
        <v>0</v>
      </c>
      <c r="N440" s="156">
        <v>0</v>
      </c>
      <c r="O440" s="287"/>
      <c r="P440" s="287"/>
      <c r="Q440" s="287"/>
      <c r="R440" s="287"/>
      <c r="S440" s="287"/>
      <c r="T440" s="287"/>
      <c r="U440" s="287"/>
      <c r="V440" s="287"/>
      <c r="W440" s="287"/>
      <c r="X440" s="293"/>
      <c r="Y440" s="2"/>
    </row>
    <row r="441" spans="1:25" s="245" customFormat="1" ht="53.25" customHeight="1">
      <c r="A441" s="239"/>
      <c r="B441" s="291"/>
      <c r="C441" s="295"/>
      <c r="D441" s="295"/>
      <c r="E441" s="296"/>
      <c r="F441" s="235" t="s">
        <v>42</v>
      </c>
      <c r="G441" s="156">
        <f>SUM(H441:N441)</f>
        <v>0</v>
      </c>
      <c r="H441" s="156">
        <v>0</v>
      </c>
      <c r="I441" s="156">
        <v>0</v>
      </c>
      <c r="J441" s="156">
        <v>0</v>
      </c>
      <c r="K441" s="156">
        <v>0</v>
      </c>
      <c r="L441" s="156">
        <v>0</v>
      </c>
      <c r="M441" s="156">
        <v>0</v>
      </c>
      <c r="N441" s="156">
        <v>0</v>
      </c>
      <c r="O441" s="288"/>
      <c r="P441" s="288"/>
      <c r="Q441" s="288"/>
      <c r="R441" s="288"/>
      <c r="S441" s="288"/>
      <c r="T441" s="288"/>
      <c r="U441" s="288"/>
      <c r="V441" s="288"/>
      <c r="W441" s="288"/>
      <c r="X441" s="294"/>
      <c r="Y441" s="2"/>
    </row>
    <row r="442" spans="1:25" s="245" customFormat="1" ht="53.25" customHeight="1">
      <c r="A442" s="239"/>
      <c r="B442" s="289" t="s">
        <v>258</v>
      </c>
      <c r="C442" s="295">
        <v>2023</v>
      </c>
      <c r="D442" s="295">
        <v>2026</v>
      </c>
      <c r="E442" s="296" t="s">
        <v>142</v>
      </c>
      <c r="F442" s="235" t="s">
        <v>36</v>
      </c>
      <c r="G442" s="156">
        <f>G443+G444</f>
        <v>264004.45</v>
      </c>
      <c r="H442" s="156">
        <f>H443+H444</f>
        <v>0</v>
      </c>
      <c r="I442" s="156">
        <f t="shared" ref="I442:N442" si="175">I443+I444</f>
        <v>0</v>
      </c>
      <c r="J442" s="156">
        <f t="shared" si="175"/>
        <v>0</v>
      </c>
      <c r="K442" s="156">
        <f t="shared" si="175"/>
        <v>264004.45</v>
      </c>
      <c r="L442" s="156">
        <f t="shared" si="175"/>
        <v>0</v>
      </c>
      <c r="M442" s="156">
        <f t="shared" si="175"/>
        <v>0</v>
      </c>
      <c r="N442" s="156">
        <f t="shared" si="175"/>
        <v>0</v>
      </c>
      <c r="O442" s="286" t="s">
        <v>138</v>
      </c>
      <c r="P442" s="286" t="s">
        <v>96</v>
      </c>
      <c r="Q442" s="286"/>
      <c r="R442" s="286"/>
      <c r="S442" s="286"/>
      <c r="T442" s="286"/>
      <c r="U442" s="286">
        <v>100</v>
      </c>
      <c r="V442" s="286"/>
      <c r="W442" s="286"/>
      <c r="X442" s="292"/>
      <c r="Y442" s="2"/>
    </row>
    <row r="443" spans="1:25" s="245" customFormat="1" ht="53.25" customHeight="1">
      <c r="A443" s="239"/>
      <c r="B443" s="290"/>
      <c r="C443" s="295"/>
      <c r="D443" s="295"/>
      <c r="E443" s="296"/>
      <c r="F443" s="235" t="s">
        <v>41</v>
      </c>
      <c r="G443" s="156">
        <f>SUM(H443:N443)</f>
        <v>264004.45</v>
      </c>
      <c r="H443" s="156">
        <v>0</v>
      </c>
      <c r="I443" s="156">
        <v>0</v>
      </c>
      <c r="J443" s="156">
        <v>0</v>
      </c>
      <c r="K443" s="156">
        <v>264004.45</v>
      </c>
      <c r="L443" s="156">
        <v>0</v>
      </c>
      <c r="M443" s="156">
        <v>0</v>
      </c>
      <c r="N443" s="156">
        <v>0</v>
      </c>
      <c r="O443" s="287"/>
      <c r="P443" s="287"/>
      <c r="Q443" s="287"/>
      <c r="R443" s="287"/>
      <c r="S443" s="287"/>
      <c r="T443" s="287"/>
      <c r="U443" s="287"/>
      <c r="V443" s="287"/>
      <c r="W443" s="287"/>
      <c r="X443" s="293"/>
      <c r="Y443" s="2"/>
    </row>
    <row r="444" spans="1:25" s="245" customFormat="1" ht="53.25" customHeight="1">
      <c r="A444" s="239"/>
      <c r="B444" s="291"/>
      <c r="C444" s="295"/>
      <c r="D444" s="295"/>
      <c r="E444" s="296"/>
      <c r="F444" s="235" t="s">
        <v>42</v>
      </c>
      <c r="G444" s="156">
        <f>SUM(H444:N444)</f>
        <v>0</v>
      </c>
      <c r="H444" s="156">
        <v>0</v>
      </c>
      <c r="I444" s="156">
        <v>0</v>
      </c>
      <c r="J444" s="156">
        <v>0</v>
      </c>
      <c r="K444" s="156">
        <v>0</v>
      </c>
      <c r="L444" s="156">
        <v>0</v>
      </c>
      <c r="M444" s="156">
        <v>0</v>
      </c>
      <c r="N444" s="156">
        <v>0</v>
      </c>
      <c r="O444" s="288"/>
      <c r="P444" s="288"/>
      <c r="Q444" s="288"/>
      <c r="R444" s="288"/>
      <c r="S444" s="288"/>
      <c r="T444" s="288"/>
      <c r="U444" s="288"/>
      <c r="V444" s="288"/>
      <c r="W444" s="288"/>
      <c r="X444" s="294"/>
      <c r="Y444" s="2"/>
    </row>
    <row r="445" spans="1:25" s="245" customFormat="1" ht="53.25" customHeight="1">
      <c r="A445" s="239"/>
      <c r="B445" s="289" t="s">
        <v>259</v>
      </c>
      <c r="C445" s="295">
        <v>2023</v>
      </c>
      <c r="D445" s="295">
        <v>2026</v>
      </c>
      <c r="E445" s="296" t="s">
        <v>142</v>
      </c>
      <c r="F445" s="235" t="s">
        <v>36</v>
      </c>
      <c r="G445" s="156">
        <f>G446+G447</f>
        <v>300000</v>
      </c>
      <c r="H445" s="156">
        <f>H446+H447</f>
        <v>0</v>
      </c>
      <c r="I445" s="156">
        <f t="shared" ref="I445:N445" si="176">I446+I447</f>
        <v>0</v>
      </c>
      <c r="J445" s="156">
        <f t="shared" si="176"/>
        <v>0</v>
      </c>
      <c r="K445" s="156">
        <f t="shared" si="176"/>
        <v>300000</v>
      </c>
      <c r="L445" s="156">
        <f t="shared" si="176"/>
        <v>0</v>
      </c>
      <c r="M445" s="156">
        <f t="shared" si="176"/>
        <v>0</v>
      </c>
      <c r="N445" s="156">
        <f t="shared" si="176"/>
        <v>0</v>
      </c>
      <c r="O445" s="286" t="s">
        <v>138</v>
      </c>
      <c r="P445" s="286" t="s">
        <v>96</v>
      </c>
      <c r="Q445" s="286"/>
      <c r="R445" s="286"/>
      <c r="S445" s="286"/>
      <c r="T445" s="286"/>
      <c r="U445" s="286">
        <v>100</v>
      </c>
      <c r="V445" s="286"/>
      <c r="W445" s="286"/>
      <c r="X445" s="292"/>
      <c r="Y445" s="2"/>
    </row>
    <row r="446" spans="1:25" s="245" customFormat="1" ht="53.25" customHeight="1">
      <c r="A446" s="239"/>
      <c r="B446" s="290"/>
      <c r="C446" s="295"/>
      <c r="D446" s="295"/>
      <c r="E446" s="296"/>
      <c r="F446" s="235" t="s">
        <v>41</v>
      </c>
      <c r="G446" s="156">
        <f>SUM(H446:N446)</f>
        <v>300000</v>
      </c>
      <c r="H446" s="156">
        <v>0</v>
      </c>
      <c r="I446" s="156">
        <v>0</v>
      </c>
      <c r="J446" s="156">
        <v>0</v>
      </c>
      <c r="K446" s="156">
        <v>300000</v>
      </c>
      <c r="L446" s="156">
        <v>0</v>
      </c>
      <c r="M446" s="156">
        <v>0</v>
      </c>
      <c r="N446" s="156">
        <v>0</v>
      </c>
      <c r="O446" s="287"/>
      <c r="P446" s="287"/>
      <c r="Q446" s="287"/>
      <c r="R446" s="287"/>
      <c r="S446" s="287"/>
      <c r="T446" s="287"/>
      <c r="U446" s="287"/>
      <c r="V446" s="287"/>
      <c r="W446" s="287"/>
      <c r="X446" s="293"/>
      <c r="Y446" s="2"/>
    </row>
    <row r="447" spans="1:25" s="245" customFormat="1" ht="53.25" customHeight="1">
      <c r="A447" s="239"/>
      <c r="B447" s="291"/>
      <c r="C447" s="295"/>
      <c r="D447" s="295"/>
      <c r="E447" s="296"/>
      <c r="F447" s="235" t="s">
        <v>42</v>
      </c>
      <c r="G447" s="156">
        <f>SUM(H447:N447)</f>
        <v>0</v>
      </c>
      <c r="H447" s="156">
        <v>0</v>
      </c>
      <c r="I447" s="156">
        <v>0</v>
      </c>
      <c r="J447" s="156">
        <v>0</v>
      </c>
      <c r="K447" s="156">
        <v>0</v>
      </c>
      <c r="L447" s="156">
        <v>0</v>
      </c>
      <c r="M447" s="156">
        <v>0</v>
      </c>
      <c r="N447" s="156">
        <v>0</v>
      </c>
      <c r="O447" s="288"/>
      <c r="P447" s="288"/>
      <c r="Q447" s="288"/>
      <c r="R447" s="288"/>
      <c r="S447" s="288"/>
      <c r="T447" s="288"/>
      <c r="U447" s="288"/>
      <c r="V447" s="288"/>
      <c r="W447" s="288"/>
      <c r="X447" s="294"/>
      <c r="Y447" s="2"/>
    </row>
    <row r="448" spans="1:25" s="256" customFormat="1" ht="53.25" customHeight="1">
      <c r="A448" s="249"/>
      <c r="B448" s="289" t="s">
        <v>260</v>
      </c>
      <c r="C448" s="295">
        <v>2023</v>
      </c>
      <c r="D448" s="295">
        <v>2026</v>
      </c>
      <c r="E448" s="296" t="s">
        <v>142</v>
      </c>
      <c r="F448" s="250" t="s">
        <v>36</v>
      </c>
      <c r="G448" s="156">
        <f>G449+G450</f>
        <v>175102.88</v>
      </c>
      <c r="H448" s="156">
        <f>H449+H450</f>
        <v>0</v>
      </c>
      <c r="I448" s="156">
        <f t="shared" ref="I448:N448" si="177">I449+I450</f>
        <v>0</v>
      </c>
      <c r="J448" s="156">
        <f t="shared" si="177"/>
        <v>0</v>
      </c>
      <c r="K448" s="156">
        <f t="shared" si="177"/>
        <v>92547.199999999997</v>
      </c>
      <c r="L448" s="156">
        <f t="shared" si="177"/>
        <v>82555.679999999993</v>
      </c>
      <c r="M448" s="156">
        <f t="shared" si="177"/>
        <v>0</v>
      </c>
      <c r="N448" s="156">
        <f t="shared" si="177"/>
        <v>0</v>
      </c>
      <c r="O448" s="286" t="s">
        <v>138</v>
      </c>
      <c r="P448" s="286" t="s">
        <v>96</v>
      </c>
      <c r="Q448" s="286"/>
      <c r="R448" s="286"/>
      <c r="S448" s="286"/>
      <c r="T448" s="286"/>
      <c r="U448" s="286">
        <v>100</v>
      </c>
      <c r="V448" s="286">
        <v>100</v>
      </c>
      <c r="W448" s="286"/>
      <c r="X448" s="292"/>
      <c r="Y448" s="2"/>
    </row>
    <row r="449" spans="1:25" s="256" customFormat="1" ht="53.25" customHeight="1">
      <c r="A449" s="249"/>
      <c r="B449" s="290"/>
      <c r="C449" s="295"/>
      <c r="D449" s="295"/>
      <c r="E449" s="296"/>
      <c r="F449" s="250" t="s">
        <v>41</v>
      </c>
      <c r="G449" s="156">
        <f>SUM(H449:N449)</f>
        <v>175102.88</v>
      </c>
      <c r="H449" s="156">
        <v>0</v>
      </c>
      <c r="I449" s="156">
        <v>0</v>
      </c>
      <c r="J449" s="156">
        <v>0</v>
      </c>
      <c r="K449" s="156">
        <v>92547.199999999997</v>
      </c>
      <c r="L449" s="156">
        <v>82555.679999999993</v>
      </c>
      <c r="M449" s="156">
        <v>0</v>
      </c>
      <c r="N449" s="156">
        <v>0</v>
      </c>
      <c r="O449" s="287"/>
      <c r="P449" s="287"/>
      <c r="Q449" s="287"/>
      <c r="R449" s="287"/>
      <c r="S449" s="287"/>
      <c r="T449" s="287"/>
      <c r="U449" s="287"/>
      <c r="V449" s="287"/>
      <c r="W449" s="287"/>
      <c r="X449" s="293"/>
      <c r="Y449" s="2"/>
    </row>
    <row r="450" spans="1:25" s="256" customFormat="1" ht="53.25" customHeight="1">
      <c r="A450" s="249"/>
      <c r="B450" s="291"/>
      <c r="C450" s="295"/>
      <c r="D450" s="295"/>
      <c r="E450" s="296"/>
      <c r="F450" s="250" t="s">
        <v>42</v>
      </c>
      <c r="G450" s="156">
        <f>SUM(H450:N450)</f>
        <v>0</v>
      </c>
      <c r="H450" s="156">
        <v>0</v>
      </c>
      <c r="I450" s="156">
        <v>0</v>
      </c>
      <c r="J450" s="156">
        <v>0</v>
      </c>
      <c r="K450" s="156">
        <v>0</v>
      </c>
      <c r="L450" s="156">
        <v>0</v>
      </c>
      <c r="M450" s="156">
        <v>0</v>
      </c>
      <c r="N450" s="156">
        <v>0</v>
      </c>
      <c r="O450" s="288"/>
      <c r="P450" s="288"/>
      <c r="Q450" s="288"/>
      <c r="R450" s="288"/>
      <c r="S450" s="288"/>
      <c r="T450" s="288"/>
      <c r="U450" s="288"/>
      <c r="V450" s="288"/>
      <c r="W450" s="288"/>
      <c r="X450" s="294"/>
      <c r="Y450" s="2"/>
    </row>
    <row r="451" spans="1:25" s="256" customFormat="1" ht="33.6" customHeight="1">
      <c r="A451" s="249"/>
      <c r="B451" s="289" t="s">
        <v>266</v>
      </c>
      <c r="C451" s="295">
        <v>2023</v>
      </c>
      <c r="D451" s="295">
        <v>2026</v>
      </c>
      <c r="E451" s="296" t="s">
        <v>142</v>
      </c>
      <c r="F451" s="250" t="s">
        <v>36</v>
      </c>
      <c r="G451" s="156">
        <f>G452+G453</f>
        <v>77041.14</v>
      </c>
      <c r="H451" s="156">
        <f>H452+H453</f>
        <v>0</v>
      </c>
      <c r="I451" s="156">
        <f t="shared" ref="I451:N451" si="178">I452+I453</f>
        <v>0</v>
      </c>
      <c r="J451" s="156">
        <f t="shared" si="178"/>
        <v>0</v>
      </c>
      <c r="K451" s="156">
        <f t="shared" si="178"/>
        <v>77041.14</v>
      </c>
      <c r="L451" s="156">
        <f t="shared" si="178"/>
        <v>0</v>
      </c>
      <c r="M451" s="156">
        <f t="shared" si="178"/>
        <v>0</v>
      </c>
      <c r="N451" s="156">
        <f t="shared" si="178"/>
        <v>0</v>
      </c>
      <c r="O451" s="286" t="s">
        <v>138</v>
      </c>
      <c r="P451" s="286" t="s">
        <v>96</v>
      </c>
      <c r="Q451" s="286"/>
      <c r="R451" s="286"/>
      <c r="S451" s="286"/>
      <c r="T451" s="286"/>
      <c r="U451" s="286">
        <v>100</v>
      </c>
      <c r="V451" s="286"/>
      <c r="W451" s="286"/>
      <c r="X451" s="292"/>
      <c r="Y451" s="2"/>
    </row>
    <row r="452" spans="1:25" s="256" customFormat="1" ht="53.25" customHeight="1">
      <c r="A452" s="249"/>
      <c r="B452" s="290"/>
      <c r="C452" s="295"/>
      <c r="D452" s="295"/>
      <c r="E452" s="296"/>
      <c r="F452" s="250" t="s">
        <v>41</v>
      </c>
      <c r="G452" s="156">
        <f>SUM(H452:N452)</f>
        <v>77041.14</v>
      </c>
      <c r="H452" s="156">
        <v>0</v>
      </c>
      <c r="I452" s="156">
        <v>0</v>
      </c>
      <c r="J452" s="156">
        <v>0</v>
      </c>
      <c r="K452" s="156">
        <v>77041.14</v>
      </c>
      <c r="L452" s="156">
        <v>0</v>
      </c>
      <c r="M452" s="156">
        <v>0</v>
      </c>
      <c r="N452" s="156">
        <v>0</v>
      </c>
      <c r="O452" s="287"/>
      <c r="P452" s="287"/>
      <c r="Q452" s="287"/>
      <c r="R452" s="287"/>
      <c r="S452" s="287"/>
      <c r="T452" s="287"/>
      <c r="U452" s="287"/>
      <c r="V452" s="287"/>
      <c r="W452" s="287"/>
      <c r="X452" s="293"/>
      <c r="Y452" s="2"/>
    </row>
    <row r="453" spans="1:25" s="256" customFormat="1" ht="53.25" customHeight="1">
      <c r="A453" s="249"/>
      <c r="B453" s="291"/>
      <c r="C453" s="295"/>
      <c r="D453" s="295"/>
      <c r="E453" s="296"/>
      <c r="F453" s="250" t="s">
        <v>42</v>
      </c>
      <c r="G453" s="156">
        <f>SUM(H453:N453)</f>
        <v>0</v>
      </c>
      <c r="H453" s="156">
        <v>0</v>
      </c>
      <c r="I453" s="156">
        <v>0</v>
      </c>
      <c r="J453" s="156">
        <v>0</v>
      </c>
      <c r="K453" s="156">
        <v>0</v>
      </c>
      <c r="L453" s="156">
        <v>0</v>
      </c>
      <c r="M453" s="156">
        <v>0</v>
      </c>
      <c r="N453" s="156">
        <v>0</v>
      </c>
      <c r="O453" s="288"/>
      <c r="P453" s="288"/>
      <c r="Q453" s="288"/>
      <c r="R453" s="288"/>
      <c r="S453" s="288"/>
      <c r="T453" s="288"/>
      <c r="U453" s="288"/>
      <c r="V453" s="288"/>
      <c r="W453" s="288"/>
      <c r="X453" s="294"/>
      <c r="Y453" s="2"/>
    </row>
    <row r="454" spans="1:25" s="265" customFormat="1" ht="53.25" customHeight="1">
      <c r="A454" s="260"/>
      <c r="B454" s="289" t="s">
        <v>267</v>
      </c>
      <c r="C454" s="295">
        <v>2023</v>
      </c>
      <c r="D454" s="295">
        <v>2026</v>
      </c>
      <c r="E454" s="296" t="s">
        <v>142</v>
      </c>
      <c r="F454" s="261" t="s">
        <v>36</v>
      </c>
      <c r="G454" s="156">
        <f>G455+G456</f>
        <v>169592.17</v>
      </c>
      <c r="H454" s="156">
        <f>H455+H456</f>
        <v>0</v>
      </c>
      <c r="I454" s="156">
        <f t="shared" ref="I454:N454" si="179">I455+I456</f>
        <v>0</v>
      </c>
      <c r="J454" s="156">
        <f t="shared" si="179"/>
        <v>0</v>
      </c>
      <c r="K454" s="156">
        <f t="shared" si="179"/>
        <v>169592.17</v>
      </c>
      <c r="L454" s="156">
        <f t="shared" si="179"/>
        <v>0</v>
      </c>
      <c r="M454" s="156">
        <f t="shared" si="179"/>
        <v>0</v>
      </c>
      <c r="N454" s="156">
        <f t="shared" si="179"/>
        <v>0</v>
      </c>
      <c r="O454" s="286" t="s">
        <v>138</v>
      </c>
      <c r="P454" s="286" t="s">
        <v>96</v>
      </c>
      <c r="Q454" s="286"/>
      <c r="R454" s="286"/>
      <c r="S454" s="286"/>
      <c r="T454" s="286"/>
      <c r="U454" s="286">
        <v>100</v>
      </c>
      <c r="V454" s="286"/>
      <c r="W454" s="286"/>
      <c r="X454" s="292"/>
      <c r="Y454" s="2"/>
    </row>
    <row r="455" spans="1:25" s="265" customFormat="1" ht="53.25" customHeight="1">
      <c r="A455" s="260"/>
      <c r="B455" s="290"/>
      <c r="C455" s="295"/>
      <c r="D455" s="295"/>
      <c r="E455" s="296"/>
      <c r="F455" s="261" t="s">
        <v>41</v>
      </c>
      <c r="G455" s="156">
        <f>SUM(H455:N455)</f>
        <v>169592.17</v>
      </c>
      <c r="H455" s="156">
        <v>0</v>
      </c>
      <c r="I455" s="156">
        <v>0</v>
      </c>
      <c r="J455" s="156">
        <v>0</v>
      </c>
      <c r="K455" s="156">
        <v>169592.17</v>
      </c>
      <c r="L455" s="156">
        <v>0</v>
      </c>
      <c r="M455" s="156">
        <v>0</v>
      </c>
      <c r="N455" s="156">
        <v>0</v>
      </c>
      <c r="O455" s="287"/>
      <c r="P455" s="287"/>
      <c r="Q455" s="287"/>
      <c r="R455" s="287"/>
      <c r="S455" s="287"/>
      <c r="T455" s="287"/>
      <c r="U455" s="287"/>
      <c r="V455" s="287"/>
      <c r="W455" s="287"/>
      <c r="X455" s="293"/>
      <c r="Y455" s="2"/>
    </row>
    <row r="456" spans="1:25" s="265" customFormat="1" ht="53.25" customHeight="1">
      <c r="A456" s="260"/>
      <c r="B456" s="291"/>
      <c r="C456" s="295"/>
      <c r="D456" s="295"/>
      <c r="E456" s="296"/>
      <c r="F456" s="261" t="s">
        <v>42</v>
      </c>
      <c r="G456" s="156">
        <f>SUM(H456:N456)</f>
        <v>0</v>
      </c>
      <c r="H456" s="156">
        <v>0</v>
      </c>
      <c r="I456" s="156">
        <v>0</v>
      </c>
      <c r="J456" s="156">
        <v>0</v>
      </c>
      <c r="K456" s="156">
        <v>0</v>
      </c>
      <c r="L456" s="156">
        <v>0</v>
      </c>
      <c r="M456" s="156">
        <v>0</v>
      </c>
      <c r="N456" s="156">
        <v>0</v>
      </c>
      <c r="O456" s="288"/>
      <c r="P456" s="288"/>
      <c r="Q456" s="288"/>
      <c r="R456" s="288"/>
      <c r="S456" s="288"/>
      <c r="T456" s="288"/>
      <c r="U456" s="288"/>
      <c r="V456" s="288"/>
      <c r="W456" s="288"/>
      <c r="X456" s="294"/>
      <c r="Y456" s="2"/>
    </row>
    <row r="457" spans="1:25" s="265" customFormat="1" ht="53.25" customHeight="1">
      <c r="A457" s="260"/>
      <c r="B457" s="289" t="s">
        <v>276</v>
      </c>
      <c r="C457" s="295">
        <v>2023</v>
      </c>
      <c r="D457" s="295">
        <v>2026</v>
      </c>
      <c r="E457" s="296" t="s">
        <v>142</v>
      </c>
      <c r="F457" s="261" t="s">
        <v>36</v>
      </c>
      <c r="G457" s="156">
        <f>G458+G459</f>
        <v>0</v>
      </c>
      <c r="H457" s="156">
        <f>H458+H459</f>
        <v>0</v>
      </c>
      <c r="I457" s="156">
        <f t="shared" ref="I457:N457" si="180">I458+I459</f>
        <v>0</v>
      </c>
      <c r="J457" s="156">
        <f t="shared" si="180"/>
        <v>0</v>
      </c>
      <c r="K457" s="156">
        <f t="shared" si="180"/>
        <v>0</v>
      </c>
      <c r="L457" s="156">
        <f t="shared" si="180"/>
        <v>0</v>
      </c>
      <c r="M457" s="156">
        <f t="shared" si="180"/>
        <v>0</v>
      </c>
      <c r="N457" s="156">
        <f t="shared" si="180"/>
        <v>0</v>
      </c>
      <c r="O457" s="286" t="s">
        <v>138</v>
      </c>
      <c r="P457" s="286" t="s">
        <v>96</v>
      </c>
      <c r="Q457" s="286"/>
      <c r="R457" s="286"/>
      <c r="S457" s="286"/>
      <c r="T457" s="286"/>
      <c r="U457" s="286"/>
      <c r="V457" s="286"/>
      <c r="W457" s="286"/>
      <c r="X457" s="292"/>
      <c r="Y457" s="2"/>
    </row>
    <row r="458" spans="1:25" s="265" customFormat="1" ht="53.25" customHeight="1">
      <c r="A458" s="260"/>
      <c r="B458" s="290"/>
      <c r="C458" s="295"/>
      <c r="D458" s="295"/>
      <c r="E458" s="296"/>
      <c r="F458" s="261" t="s">
        <v>41</v>
      </c>
      <c r="G458" s="156">
        <f>SUM(H458:N458)</f>
        <v>0</v>
      </c>
      <c r="H458" s="156">
        <v>0</v>
      </c>
      <c r="I458" s="156">
        <v>0</v>
      </c>
      <c r="J458" s="156">
        <v>0</v>
      </c>
      <c r="K458" s="156">
        <v>0</v>
      </c>
      <c r="L458" s="156">
        <v>0</v>
      </c>
      <c r="M458" s="156">
        <v>0</v>
      </c>
      <c r="N458" s="156">
        <v>0</v>
      </c>
      <c r="O458" s="287"/>
      <c r="P458" s="287"/>
      <c r="Q458" s="287"/>
      <c r="R458" s="287"/>
      <c r="S458" s="287"/>
      <c r="T458" s="287"/>
      <c r="U458" s="287"/>
      <c r="V458" s="287"/>
      <c r="W458" s="287"/>
      <c r="X458" s="293"/>
      <c r="Y458" s="2"/>
    </row>
    <row r="459" spans="1:25" s="265" customFormat="1" ht="53.25" customHeight="1">
      <c r="A459" s="260"/>
      <c r="B459" s="291"/>
      <c r="C459" s="295"/>
      <c r="D459" s="295"/>
      <c r="E459" s="296"/>
      <c r="F459" s="261" t="s">
        <v>42</v>
      </c>
      <c r="G459" s="156">
        <f>SUM(H459:N459)</f>
        <v>0</v>
      </c>
      <c r="H459" s="156">
        <v>0</v>
      </c>
      <c r="I459" s="156">
        <v>0</v>
      </c>
      <c r="J459" s="156">
        <v>0</v>
      </c>
      <c r="K459" s="156">
        <v>0</v>
      </c>
      <c r="L459" s="156">
        <v>0</v>
      </c>
      <c r="M459" s="156">
        <v>0</v>
      </c>
      <c r="N459" s="156">
        <v>0</v>
      </c>
      <c r="O459" s="288"/>
      <c r="P459" s="288"/>
      <c r="Q459" s="288"/>
      <c r="R459" s="288"/>
      <c r="S459" s="288"/>
      <c r="T459" s="288"/>
      <c r="U459" s="288"/>
      <c r="V459" s="288"/>
      <c r="W459" s="288"/>
      <c r="X459" s="294"/>
      <c r="Y459" s="2"/>
    </row>
    <row r="460" spans="1:25" s="265" customFormat="1" ht="53.25" customHeight="1">
      <c r="A460" s="260"/>
      <c r="B460" s="289" t="s">
        <v>277</v>
      </c>
      <c r="C460" s="295">
        <v>2023</v>
      </c>
      <c r="D460" s="295">
        <v>2026</v>
      </c>
      <c r="E460" s="296" t="s">
        <v>142</v>
      </c>
      <c r="F460" s="261" t="s">
        <v>36</v>
      </c>
      <c r="G460" s="156">
        <f>G461+G462</f>
        <v>129240.04</v>
      </c>
      <c r="H460" s="156">
        <f>H461+H462</f>
        <v>0</v>
      </c>
      <c r="I460" s="156">
        <f t="shared" ref="I460:N460" si="181">I461+I462</f>
        <v>0</v>
      </c>
      <c r="J460" s="156">
        <f t="shared" si="181"/>
        <v>0</v>
      </c>
      <c r="K460" s="156">
        <f t="shared" si="181"/>
        <v>129240.04</v>
      </c>
      <c r="L460" s="156">
        <f t="shared" si="181"/>
        <v>0</v>
      </c>
      <c r="M460" s="156">
        <f t="shared" si="181"/>
        <v>0</v>
      </c>
      <c r="N460" s="156">
        <f t="shared" si="181"/>
        <v>0</v>
      </c>
      <c r="O460" s="286" t="s">
        <v>138</v>
      </c>
      <c r="P460" s="286" t="s">
        <v>96</v>
      </c>
      <c r="Q460" s="286"/>
      <c r="R460" s="286"/>
      <c r="S460" s="286"/>
      <c r="T460" s="286"/>
      <c r="U460" s="286">
        <v>100</v>
      </c>
      <c r="V460" s="286"/>
      <c r="W460" s="286"/>
      <c r="X460" s="292"/>
      <c r="Y460" s="2"/>
    </row>
    <row r="461" spans="1:25" s="265" customFormat="1" ht="53.25" customHeight="1">
      <c r="A461" s="260"/>
      <c r="B461" s="290"/>
      <c r="C461" s="295"/>
      <c r="D461" s="295"/>
      <c r="E461" s="296"/>
      <c r="F461" s="261" t="s">
        <v>41</v>
      </c>
      <c r="G461" s="156">
        <f>SUM(H461:N461)</f>
        <v>129240.04</v>
      </c>
      <c r="H461" s="156">
        <v>0</v>
      </c>
      <c r="I461" s="156">
        <v>0</v>
      </c>
      <c r="J461" s="156">
        <v>0</v>
      </c>
      <c r="K461" s="156">
        <v>129240.04</v>
      </c>
      <c r="L461" s="156">
        <v>0</v>
      </c>
      <c r="M461" s="156">
        <v>0</v>
      </c>
      <c r="N461" s="156">
        <v>0</v>
      </c>
      <c r="O461" s="287"/>
      <c r="P461" s="287"/>
      <c r="Q461" s="287"/>
      <c r="R461" s="287"/>
      <c r="S461" s="287"/>
      <c r="T461" s="287"/>
      <c r="U461" s="287"/>
      <c r="V461" s="287"/>
      <c r="W461" s="287"/>
      <c r="X461" s="293"/>
      <c r="Y461" s="2"/>
    </row>
    <row r="462" spans="1:25" s="265" customFormat="1" ht="53.25" customHeight="1">
      <c r="A462" s="260"/>
      <c r="B462" s="291"/>
      <c r="C462" s="295"/>
      <c r="D462" s="295"/>
      <c r="E462" s="296"/>
      <c r="F462" s="261" t="s">
        <v>42</v>
      </c>
      <c r="G462" s="156">
        <f>SUM(H462:N462)</f>
        <v>0</v>
      </c>
      <c r="H462" s="156">
        <v>0</v>
      </c>
      <c r="I462" s="156">
        <v>0</v>
      </c>
      <c r="J462" s="156">
        <v>0</v>
      </c>
      <c r="K462" s="156">
        <v>0</v>
      </c>
      <c r="L462" s="156">
        <v>0</v>
      </c>
      <c r="M462" s="156">
        <v>0</v>
      </c>
      <c r="N462" s="156">
        <v>0</v>
      </c>
      <c r="O462" s="288"/>
      <c r="P462" s="288"/>
      <c r="Q462" s="288"/>
      <c r="R462" s="288"/>
      <c r="S462" s="288"/>
      <c r="T462" s="288"/>
      <c r="U462" s="288"/>
      <c r="V462" s="288"/>
      <c r="W462" s="288"/>
      <c r="X462" s="294"/>
      <c r="Y462" s="2"/>
    </row>
    <row r="463" spans="1:25" s="265" customFormat="1" ht="53.25" customHeight="1">
      <c r="A463" s="260"/>
      <c r="B463" s="289" t="s">
        <v>278</v>
      </c>
      <c r="C463" s="295">
        <v>2023</v>
      </c>
      <c r="D463" s="295">
        <v>2026</v>
      </c>
      <c r="E463" s="296" t="s">
        <v>142</v>
      </c>
      <c r="F463" s="261" t="s">
        <v>36</v>
      </c>
      <c r="G463" s="156">
        <f>G464+G465</f>
        <v>129240.04</v>
      </c>
      <c r="H463" s="156">
        <f>H464+H465</f>
        <v>0</v>
      </c>
      <c r="I463" s="156">
        <f t="shared" ref="I463:N463" si="182">I464+I465</f>
        <v>0</v>
      </c>
      <c r="J463" s="156">
        <f t="shared" si="182"/>
        <v>0</v>
      </c>
      <c r="K463" s="156">
        <f t="shared" si="182"/>
        <v>129240.04</v>
      </c>
      <c r="L463" s="156">
        <f t="shared" si="182"/>
        <v>0</v>
      </c>
      <c r="M463" s="156">
        <f t="shared" si="182"/>
        <v>0</v>
      </c>
      <c r="N463" s="156">
        <f t="shared" si="182"/>
        <v>0</v>
      </c>
      <c r="O463" s="286" t="s">
        <v>138</v>
      </c>
      <c r="P463" s="286" t="s">
        <v>96</v>
      </c>
      <c r="Q463" s="286"/>
      <c r="R463" s="286"/>
      <c r="S463" s="286"/>
      <c r="T463" s="286"/>
      <c r="U463" s="286">
        <v>100</v>
      </c>
      <c r="V463" s="286"/>
      <c r="W463" s="286"/>
      <c r="X463" s="292"/>
      <c r="Y463" s="2"/>
    </row>
    <row r="464" spans="1:25" s="265" customFormat="1" ht="53.25" customHeight="1">
      <c r="A464" s="260"/>
      <c r="B464" s="290"/>
      <c r="C464" s="295"/>
      <c r="D464" s="295"/>
      <c r="E464" s="296"/>
      <c r="F464" s="261" t="s">
        <v>41</v>
      </c>
      <c r="G464" s="156">
        <f>SUM(H464:N464)</f>
        <v>129240.04</v>
      </c>
      <c r="H464" s="156">
        <v>0</v>
      </c>
      <c r="I464" s="156">
        <v>0</v>
      </c>
      <c r="J464" s="156">
        <v>0</v>
      </c>
      <c r="K464" s="156">
        <v>129240.04</v>
      </c>
      <c r="L464" s="156">
        <v>0</v>
      </c>
      <c r="M464" s="156">
        <v>0</v>
      </c>
      <c r="N464" s="156">
        <v>0</v>
      </c>
      <c r="O464" s="287"/>
      <c r="P464" s="287"/>
      <c r="Q464" s="287"/>
      <c r="R464" s="287"/>
      <c r="S464" s="287"/>
      <c r="T464" s="287"/>
      <c r="U464" s="287"/>
      <c r="V464" s="287"/>
      <c r="W464" s="287"/>
      <c r="X464" s="293"/>
      <c r="Y464" s="2"/>
    </row>
    <row r="465" spans="1:25" s="265" customFormat="1" ht="53.25" customHeight="1">
      <c r="A465" s="260"/>
      <c r="B465" s="291"/>
      <c r="C465" s="295"/>
      <c r="D465" s="295"/>
      <c r="E465" s="296"/>
      <c r="F465" s="261" t="s">
        <v>42</v>
      </c>
      <c r="G465" s="156">
        <f>SUM(H465:N465)</f>
        <v>0</v>
      </c>
      <c r="H465" s="156">
        <v>0</v>
      </c>
      <c r="I465" s="156">
        <v>0</v>
      </c>
      <c r="J465" s="156">
        <v>0</v>
      </c>
      <c r="K465" s="156">
        <v>0</v>
      </c>
      <c r="L465" s="156">
        <v>0</v>
      </c>
      <c r="M465" s="156">
        <v>0</v>
      </c>
      <c r="N465" s="156">
        <v>0</v>
      </c>
      <c r="O465" s="288"/>
      <c r="P465" s="288"/>
      <c r="Q465" s="288"/>
      <c r="R465" s="288"/>
      <c r="S465" s="288"/>
      <c r="T465" s="288"/>
      <c r="U465" s="288"/>
      <c r="V465" s="288"/>
      <c r="W465" s="288"/>
      <c r="X465" s="294"/>
      <c r="Y465" s="2"/>
    </row>
    <row r="466" spans="1:25" s="265" customFormat="1" ht="53.25" customHeight="1">
      <c r="A466" s="260"/>
      <c r="B466" s="289" t="s">
        <v>279</v>
      </c>
      <c r="C466" s="295">
        <v>2023</v>
      </c>
      <c r="D466" s="295">
        <v>2026</v>
      </c>
      <c r="E466" s="296" t="s">
        <v>142</v>
      </c>
      <c r="F466" s="261" t="s">
        <v>36</v>
      </c>
      <c r="G466" s="156">
        <f>G467+G468</f>
        <v>0</v>
      </c>
      <c r="H466" s="156">
        <f>H467+H468</f>
        <v>0</v>
      </c>
      <c r="I466" s="156">
        <f t="shared" ref="I466:N466" si="183">I467+I468</f>
        <v>0</v>
      </c>
      <c r="J466" s="156">
        <f t="shared" si="183"/>
        <v>0</v>
      </c>
      <c r="K466" s="156">
        <f t="shared" si="183"/>
        <v>0</v>
      </c>
      <c r="L466" s="156">
        <f t="shared" si="183"/>
        <v>0</v>
      </c>
      <c r="M466" s="156">
        <f t="shared" si="183"/>
        <v>0</v>
      </c>
      <c r="N466" s="156">
        <f t="shared" si="183"/>
        <v>0</v>
      </c>
      <c r="O466" s="286" t="s">
        <v>138</v>
      </c>
      <c r="P466" s="286" t="s">
        <v>96</v>
      </c>
      <c r="Q466" s="286"/>
      <c r="R466" s="286"/>
      <c r="S466" s="286"/>
      <c r="T466" s="286"/>
      <c r="U466" s="286"/>
      <c r="V466" s="286"/>
      <c r="W466" s="286"/>
      <c r="X466" s="292"/>
      <c r="Y466" s="2"/>
    </row>
    <row r="467" spans="1:25" s="265" customFormat="1" ht="53.25" customHeight="1">
      <c r="A467" s="260"/>
      <c r="B467" s="290"/>
      <c r="C467" s="295"/>
      <c r="D467" s="295"/>
      <c r="E467" s="296"/>
      <c r="F467" s="261" t="s">
        <v>41</v>
      </c>
      <c r="G467" s="156">
        <f>SUM(H467:N467)</f>
        <v>0</v>
      </c>
      <c r="H467" s="156">
        <v>0</v>
      </c>
      <c r="I467" s="156">
        <v>0</v>
      </c>
      <c r="J467" s="156">
        <v>0</v>
      </c>
      <c r="K467" s="156">
        <v>0</v>
      </c>
      <c r="L467" s="156">
        <v>0</v>
      </c>
      <c r="M467" s="156">
        <v>0</v>
      </c>
      <c r="N467" s="156">
        <v>0</v>
      </c>
      <c r="O467" s="287"/>
      <c r="P467" s="287"/>
      <c r="Q467" s="287"/>
      <c r="R467" s="287"/>
      <c r="S467" s="287"/>
      <c r="T467" s="287"/>
      <c r="U467" s="287"/>
      <c r="V467" s="287"/>
      <c r="W467" s="287"/>
      <c r="X467" s="293"/>
      <c r="Y467" s="2"/>
    </row>
    <row r="468" spans="1:25" s="265" customFormat="1" ht="53.25" customHeight="1">
      <c r="A468" s="260"/>
      <c r="B468" s="291"/>
      <c r="C468" s="295"/>
      <c r="D468" s="295"/>
      <c r="E468" s="296"/>
      <c r="F468" s="261" t="s">
        <v>42</v>
      </c>
      <c r="G468" s="156">
        <f>SUM(H468:N468)</f>
        <v>0</v>
      </c>
      <c r="H468" s="156">
        <v>0</v>
      </c>
      <c r="I468" s="156">
        <v>0</v>
      </c>
      <c r="J468" s="156">
        <v>0</v>
      </c>
      <c r="K468" s="156">
        <v>0</v>
      </c>
      <c r="L468" s="156">
        <v>0</v>
      </c>
      <c r="M468" s="156">
        <v>0</v>
      </c>
      <c r="N468" s="156">
        <v>0</v>
      </c>
      <c r="O468" s="288"/>
      <c r="P468" s="288"/>
      <c r="Q468" s="288"/>
      <c r="R468" s="288"/>
      <c r="S468" s="288"/>
      <c r="T468" s="288"/>
      <c r="U468" s="288"/>
      <c r="V468" s="288"/>
      <c r="W468" s="288"/>
      <c r="X468" s="294"/>
      <c r="Y468" s="2"/>
    </row>
    <row r="469" spans="1:25" s="265" customFormat="1" ht="53.25" customHeight="1">
      <c r="A469" s="260"/>
      <c r="B469" s="289" t="s">
        <v>280</v>
      </c>
      <c r="C469" s="295">
        <v>2023</v>
      </c>
      <c r="D469" s="295">
        <v>2026</v>
      </c>
      <c r="E469" s="296" t="s">
        <v>142</v>
      </c>
      <c r="F469" s="261" t="s">
        <v>36</v>
      </c>
      <c r="G469" s="156">
        <f>G470+G471</f>
        <v>52102.3</v>
      </c>
      <c r="H469" s="156">
        <f>H470+H471</f>
        <v>0</v>
      </c>
      <c r="I469" s="156">
        <f t="shared" ref="I469:N469" si="184">I470+I471</f>
        <v>0</v>
      </c>
      <c r="J469" s="156">
        <f t="shared" si="184"/>
        <v>0</v>
      </c>
      <c r="K469" s="156">
        <f t="shared" si="184"/>
        <v>52102.3</v>
      </c>
      <c r="L469" s="156">
        <f t="shared" si="184"/>
        <v>0</v>
      </c>
      <c r="M469" s="156">
        <f t="shared" si="184"/>
        <v>0</v>
      </c>
      <c r="N469" s="156">
        <f t="shared" si="184"/>
        <v>0</v>
      </c>
      <c r="O469" s="286" t="s">
        <v>138</v>
      </c>
      <c r="P469" s="286" t="s">
        <v>96</v>
      </c>
      <c r="Q469" s="286"/>
      <c r="R469" s="286"/>
      <c r="S469" s="286"/>
      <c r="T469" s="286"/>
      <c r="U469" s="286">
        <v>100</v>
      </c>
      <c r="V469" s="286"/>
      <c r="W469" s="286"/>
      <c r="X469" s="292"/>
      <c r="Y469" s="2"/>
    </row>
    <row r="470" spans="1:25" s="265" customFormat="1" ht="53.25" customHeight="1">
      <c r="A470" s="260"/>
      <c r="B470" s="290"/>
      <c r="C470" s="295"/>
      <c r="D470" s="295"/>
      <c r="E470" s="296"/>
      <c r="F470" s="261" t="s">
        <v>41</v>
      </c>
      <c r="G470" s="156">
        <f>SUM(H470:N470)</f>
        <v>52102.3</v>
      </c>
      <c r="H470" s="156">
        <v>0</v>
      </c>
      <c r="I470" s="156">
        <v>0</v>
      </c>
      <c r="J470" s="156">
        <v>0</v>
      </c>
      <c r="K470" s="156">
        <v>52102.3</v>
      </c>
      <c r="L470" s="156">
        <v>0</v>
      </c>
      <c r="M470" s="156">
        <v>0</v>
      </c>
      <c r="N470" s="156">
        <v>0</v>
      </c>
      <c r="O470" s="287"/>
      <c r="P470" s="287"/>
      <c r="Q470" s="287"/>
      <c r="R470" s="287"/>
      <c r="S470" s="287"/>
      <c r="T470" s="287"/>
      <c r="U470" s="287"/>
      <c r="V470" s="287"/>
      <c r="W470" s="287"/>
      <c r="X470" s="293"/>
      <c r="Y470" s="2"/>
    </row>
    <row r="471" spans="1:25" s="265" customFormat="1" ht="53.25" customHeight="1">
      <c r="A471" s="260"/>
      <c r="B471" s="291"/>
      <c r="C471" s="295"/>
      <c r="D471" s="295"/>
      <c r="E471" s="296"/>
      <c r="F471" s="261" t="s">
        <v>42</v>
      </c>
      <c r="G471" s="156">
        <f>SUM(H471:N471)</f>
        <v>0</v>
      </c>
      <c r="H471" s="156">
        <v>0</v>
      </c>
      <c r="I471" s="156">
        <v>0</v>
      </c>
      <c r="J471" s="156">
        <v>0</v>
      </c>
      <c r="K471" s="156">
        <v>0</v>
      </c>
      <c r="L471" s="156">
        <v>0</v>
      </c>
      <c r="M471" s="156">
        <v>0</v>
      </c>
      <c r="N471" s="156">
        <v>0</v>
      </c>
      <c r="O471" s="288"/>
      <c r="P471" s="288"/>
      <c r="Q471" s="288"/>
      <c r="R471" s="288"/>
      <c r="S471" s="288"/>
      <c r="T471" s="288"/>
      <c r="U471" s="288"/>
      <c r="V471" s="288"/>
      <c r="W471" s="288"/>
      <c r="X471" s="294"/>
      <c r="Y471" s="2"/>
    </row>
    <row r="472" spans="1:25" s="265" customFormat="1" ht="53.25" customHeight="1">
      <c r="A472" s="260"/>
      <c r="B472" s="289" t="s">
        <v>281</v>
      </c>
      <c r="C472" s="295">
        <v>2023</v>
      </c>
      <c r="D472" s="295">
        <v>2026</v>
      </c>
      <c r="E472" s="296" t="s">
        <v>142</v>
      </c>
      <c r="F472" s="261" t="s">
        <v>36</v>
      </c>
      <c r="G472" s="156">
        <f>G473+G474</f>
        <v>52102.3</v>
      </c>
      <c r="H472" s="156">
        <f>H473+H474</f>
        <v>0</v>
      </c>
      <c r="I472" s="156">
        <f t="shared" ref="I472:N472" si="185">I473+I474</f>
        <v>0</v>
      </c>
      <c r="J472" s="156">
        <f t="shared" si="185"/>
        <v>0</v>
      </c>
      <c r="K472" s="156">
        <f t="shared" si="185"/>
        <v>52102.3</v>
      </c>
      <c r="L472" s="156">
        <f t="shared" si="185"/>
        <v>0</v>
      </c>
      <c r="M472" s="156">
        <f t="shared" si="185"/>
        <v>0</v>
      </c>
      <c r="N472" s="156">
        <f t="shared" si="185"/>
        <v>0</v>
      </c>
      <c r="O472" s="286" t="s">
        <v>138</v>
      </c>
      <c r="P472" s="286" t="s">
        <v>96</v>
      </c>
      <c r="Q472" s="286"/>
      <c r="R472" s="286"/>
      <c r="S472" s="286"/>
      <c r="T472" s="286"/>
      <c r="U472" s="286">
        <v>100</v>
      </c>
      <c r="V472" s="286"/>
      <c r="W472" s="286"/>
      <c r="X472" s="292"/>
      <c r="Y472" s="2"/>
    </row>
    <row r="473" spans="1:25" s="265" customFormat="1" ht="53.25" customHeight="1">
      <c r="A473" s="260"/>
      <c r="B473" s="290"/>
      <c r="C473" s="295"/>
      <c r="D473" s="295"/>
      <c r="E473" s="296"/>
      <c r="F473" s="261" t="s">
        <v>41</v>
      </c>
      <c r="G473" s="156">
        <f>SUM(H473:N473)</f>
        <v>52102.3</v>
      </c>
      <c r="H473" s="156">
        <v>0</v>
      </c>
      <c r="I473" s="156">
        <v>0</v>
      </c>
      <c r="J473" s="156">
        <v>0</v>
      </c>
      <c r="K473" s="156">
        <v>52102.3</v>
      </c>
      <c r="L473" s="156">
        <v>0</v>
      </c>
      <c r="M473" s="156">
        <v>0</v>
      </c>
      <c r="N473" s="156">
        <v>0</v>
      </c>
      <c r="O473" s="287"/>
      <c r="P473" s="287"/>
      <c r="Q473" s="287"/>
      <c r="R473" s="287"/>
      <c r="S473" s="287"/>
      <c r="T473" s="287"/>
      <c r="U473" s="287"/>
      <c r="V473" s="287"/>
      <c r="W473" s="287"/>
      <c r="X473" s="293"/>
      <c r="Y473" s="2"/>
    </row>
    <row r="474" spans="1:25" s="265" customFormat="1" ht="53.25" customHeight="1">
      <c r="A474" s="260"/>
      <c r="B474" s="291"/>
      <c r="C474" s="295"/>
      <c r="D474" s="295"/>
      <c r="E474" s="296"/>
      <c r="F474" s="261" t="s">
        <v>42</v>
      </c>
      <c r="G474" s="156">
        <f>SUM(H474:N474)</f>
        <v>0</v>
      </c>
      <c r="H474" s="156">
        <v>0</v>
      </c>
      <c r="I474" s="156">
        <v>0</v>
      </c>
      <c r="J474" s="156">
        <v>0</v>
      </c>
      <c r="K474" s="156">
        <v>0</v>
      </c>
      <c r="L474" s="156">
        <v>0</v>
      </c>
      <c r="M474" s="156">
        <v>0</v>
      </c>
      <c r="N474" s="156">
        <v>0</v>
      </c>
      <c r="O474" s="288"/>
      <c r="P474" s="288"/>
      <c r="Q474" s="288"/>
      <c r="R474" s="288"/>
      <c r="S474" s="288"/>
      <c r="T474" s="288"/>
      <c r="U474" s="288"/>
      <c r="V474" s="288"/>
      <c r="W474" s="288"/>
      <c r="X474" s="294"/>
      <c r="Y474" s="2"/>
    </row>
    <row r="475" spans="1:25" s="265" customFormat="1" ht="53.25" customHeight="1">
      <c r="A475" s="260"/>
      <c r="B475" s="289" t="s">
        <v>282</v>
      </c>
      <c r="C475" s="295">
        <v>2023</v>
      </c>
      <c r="D475" s="295">
        <v>2026</v>
      </c>
      <c r="E475" s="296" t="s">
        <v>142</v>
      </c>
      <c r="F475" s="261" t="s">
        <v>36</v>
      </c>
      <c r="G475" s="156">
        <f>G476+G477</f>
        <v>224823.77</v>
      </c>
      <c r="H475" s="156">
        <f>H476+H477</f>
        <v>0</v>
      </c>
      <c r="I475" s="156">
        <f t="shared" ref="I475:N475" si="186">I476+I477</f>
        <v>0</v>
      </c>
      <c r="J475" s="156">
        <f t="shared" si="186"/>
        <v>0</v>
      </c>
      <c r="K475" s="156">
        <f t="shared" si="186"/>
        <v>224823.77</v>
      </c>
      <c r="L475" s="156">
        <f t="shared" si="186"/>
        <v>0</v>
      </c>
      <c r="M475" s="156">
        <f t="shared" si="186"/>
        <v>0</v>
      </c>
      <c r="N475" s="156">
        <f t="shared" si="186"/>
        <v>0</v>
      </c>
      <c r="O475" s="286" t="s">
        <v>138</v>
      </c>
      <c r="P475" s="286" t="s">
        <v>96</v>
      </c>
      <c r="Q475" s="286"/>
      <c r="R475" s="286"/>
      <c r="S475" s="286"/>
      <c r="T475" s="286"/>
      <c r="U475" s="286">
        <v>100</v>
      </c>
      <c r="V475" s="286"/>
      <c r="W475" s="286"/>
      <c r="X475" s="292"/>
      <c r="Y475" s="2"/>
    </row>
    <row r="476" spans="1:25" s="265" customFormat="1" ht="53.25" customHeight="1">
      <c r="A476" s="260"/>
      <c r="B476" s="290"/>
      <c r="C476" s="295"/>
      <c r="D476" s="295"/>
      <c r="E476" s="296"/>
      <c r="F476" s="261" t="s">
        <v>41</v>
      </c>
      <c r="G476" s="156">
        <f>SUM(H476:N476)</f>
        <v>224823.77</v>
      </c>
      <c r="H476" s="156">
        <v>0</v>
      </c>
      <c r="I476" s="156">
        <v>0</v>
      </c>
      <c r="J476" s="156">
        <v>0</v>
      </c>
      <c r="K476" s="156">
        <v>224823.77</v>
      </c>
      <c r="L476" s="156">
        <v>0</v>
      </c>
      <c r="M476" s="156">
        <v>0</v>
      </c>
      <c r="N476" s="156">
        <v>0</v>
      </c>
      <c r="O476" s="287"/>
      <c r="P476" s="287"/>
      <c r="Q476" s="287"/>
      <c r="R476" s="287"/>
      <c r="S476" s="287"/>
      <c r="T476" s="287"/>
      <c r="U476" s="287"/>
      <c r="V476" s="287"/>
      <c r="W476" s="287"/>
      <c r="X476" s="293"/>
      <c r="Y476" s="2"/>
    </row>
    <row r="477" spans="1:25" s="265" customFormat="1" ht="53.25" customHeight="1">
      <c r="A477" s="260"/>
      <c r="B477" s="291"/>
      <c r="C477" s="295"/>
      <c r="D477" s="295"/>
      <c r="E477" s="296"/>
      <c r="F477" s="261" t="s">
        <v>42</v>
      </c>
      <c r="G477" s="156">
        <f>SUM(H477:N477)</f>
        <v>0</v>
      </c>
      <c r="H477" s="156">
        <v>0</v>
      </c>
      <c r="I477" s="156">
        <v>0</v>
      </c>
      <c r="J477" s="156">
        <v>0</v>
      </c>
      <c r="K477" s="156">
        <v>0</v>
      </c>
      <c r="L477" s="156">
        <v>0</v>
      </c>
      <c r="M477" s="156">
        <v>0</v>
      </c>
      <c r="N477" s="156">
        <v>0</v>
      </c>
      <c r="O477" s="288"/>
      <c r="P477" s="288"/>
      <c r="Q477" s="288"/>
      <c r="R477" s="288"/>
      <c r="S477" s="288"/>
      <c r="T477" s="288"/>
      <c r="U477" s="288"/>
      <c r="V477" s="288"/>
      <c r="W477" s="288"/>
      <c r="X477" s="294"/>
      <c r="Y477" s="2"/>
    </row>
    <row r="478" spans="1:25" s="53" customFormat="1" ht="31.15" customHeight="1">
      <c r="A478" s="54"/>
      <c r="B478" s="289" t="s">
        <v>283</v>
      </c>
      <c r="C478" s="295">
        <v>2023</v>
      </c>
      <c r="D478" s="295">
        <v>2026</v>
      </c>
      <c r="E478" s="296" t="s">
        <v>142</v>
      </c>
      <c r="F478" s="52" t="s">
        <v>36</v>
      </c>
      <c r="G478" s="156">
        <f>G479+G480</f>
        <v>487484.05</v>
      </c>
      <c r="H478" s="156">
        <f>H479+H480</f>
        <v>0</v>
      </c>
      <c r="I478" s="156">
        <f t="shared" ref="I478:N478" si="187">I479+I480</f>
        <v>0</v>
      </c>
      <c r="J478" s="156">
        <f t="shared" si="187"/>
        <v>0</v>
      </c>
      <c r="K478" s="156">
        <f t="shared" si="187"/>
        <v>487484.05</v>
      </c>
      <c r="L478" s="156">
        <f t="shared" si="187"/>
        <v>0</v>
      </c>
      <c r="M478" s="156">
        <f t="shared" si="187"/>
        <v>0</v>
      </c>
      <c r="N478" s="156">
        <f t="shared" si="187"/>
        <v>0</v>
      </c>
      <c r="O478" s="286" t="s">
        <v>138</v>
      </c>
      <c r="P478" s="286" t="s">
        <v>96</v>
      </c>
      <c r="Q478" s="286"/>
      <c r="R478" s="286"/>
      <c r="S478" s="286"/>
      <c r="T478" s="286"/>
      <c r="U478" s="286">
        <v>100</v>
      </c>
      <c r="V478" s="286"/>
      <c r="W478" s="286"/>
      <c r="X478" s="292"/>
      <c r="Y478" s="2"/>
    </row>
    <row r="479" spans="1:25" s="53" customFormat="1" ht="53.25" customHeight="1">
      <c r="A479" s="54"/>
      <c r="B479" s="290"/>
      <c r="C479" s="295"/>
      <c r="D479" s="295"/>
      <c r="E479" s="296"/>
      <c r="F479" s="52" t="s">
        <v>41</v>
      </c>
      <c r="G479" s="156">
        <f>SUM(H479:N479)</f>
        <v>487484.05</v>
      </c>
      <c r="H479" s="156">
        <v>0</v>
      </c>
      <c r="I479" s="156">
        <v>0</v>
      </c>
      <c r="J479" s="156">
        <v>0</v>
      </c>
      <c r="K479" s="156">
        <v>487484.05</v>
      </c>
      <c r="L479" s="156">
        <v>0</v>
      </c>
      <c r="M479" s="156">
        <v>0</v>
      </c>
      <c r="N479" s="156">
        <v>0</v>
      </c>
      <c r="O479" s="287"/>
      <c r="P479" s="287"/>
      <c r="Q479" s="287"/>
      <c r="R479" s="287"/>
      <c r="S479" s="287"/>
      <c r="T479" s="287"/>
      <c r="U479" s="287"/>
      <c r="V479" s="287"/>
      <c r="W479" s="287"/>
      <c r="X479" s="293"/>
      <c r="Y479" s="2"/>
    </row>
    <row r="480" spans="1:25" s="53" customFormat="1" ht="52.9" customHeight="1">
      <c r="A480" s="54"/>
      <c r="B480" s="291"/>
      <c r="C480" s="295"/>
      <c r="D480" s="295"/>
      <c r="E480" s="296"/>
      <c r="F480" s="52" t="s">
        <v>42</v>
      </c>
      <c r="G480" s="156">
        <f>SUM(H480:N480)</f>
        <v>0</v>
      </c>
      <c r="H480" s="156">
        <v>0</v>
      </c>
      <c r="I480" s="156">
        <v>0</v>
      </c>
      <c r="J480" s="156">
        <v>0</v>
      </c>
      <c r="K480" s="156">
        <v>0</v>
      </c>
      <c r="L480" s="156">
        <v>0</v>
      </c>
      <c r="M480" s="156">
        <v>0</v>
      </c>
      <c r="N480" s="156">
        <v>0</v>
      </c>
      <c r="O480" s="288"/>
      <c r="P480" s="288"/>
      <c r="Q480" s="288"/>
      <c r="R480" s="288"/>
      <c r="S480" s="288"/>
      <c r="T480" s="288"/>
      <c r="U480" s="288"/>
      <c r="V480" s="288"/>
      <c r="W480" s="288"/>
      <c r="X480" s="294"/>
      <c r="Y480" s="2"/>
    </row>
    <row r="481" spans="1:25" s="53" customFormat="1" ht="42.6" customHeight="1">
      <c r="A481" s="54"/>
      <c r="B481" s="262" t="s">
        <v>159</v>
      </c>
      <c r="C481" s="50">
        <v>2020</v>
      </c>
      <c r="D481" s="50">
        <v>2026</v>
      </c>
      <c r="E481" s="50" t="s">
        <v>55</v>
      </c>
      <c r="F481" s="50" t="s">
        <v>55</v>
      </c>
      <c r="G481" s="169" t="s">
        <v>55</v>
      </c>
      <c r="H481" s="169" t="s">
        <v>55</v>
      </c>
      <c r="I481" s="169" t="s">
        <v>55</v>
      </c>
      <c r="J481" s="169" t="s">
        <v>55</v>
      </c>
      <c r="K481" s="169" t="s">
        <v>55</v>
      </c>
      <c r="L481" s="169" t="s">
        <v>55</v>
      </c>
      <c r="M481" s="169" t="s">
        <v>55</v>
      </c>
      <c r="N481" s="169" t="s">
        <v>55</v>
      </c>
      <c r="O481" s="50" t="s">
        <v>55</v>
      </c>
      <c r="P481" s="50" t="s">
        <v>55</v>
      </c>
      <c r="Q481" s="50" t="s">
        <v>55</v>
      </c>
      <c r="R481" s="50" t="s">
        <v>55</v>
      </c>
      <c r="S481" s="50" t="s">
        <v>55</v>
      </c>
      <c r="T481" s="50" t="s">
        <v>55</v>
      </c>
      <c r="U481" s="50" t="s">
        <v>55</v>
      </c>
      <c r="V481" s="50" t="s">
        <v>55</v>
      </c>
      <c r="W481" s="50" t="s">
        <v>55</v>
      </c>
      <c r="X481" s="50" t="s">
        <v>55</v>
      </c>
      <c r="Y481" s="2"/>
    </row>
    <row r="482" spans="1:25" s="53" customFormat="1" ht="22.15" customHeight="1">
      <c r="A482" s="54"/>
      <c r="B482" s="289" t="s">
        <v>157</v>
      </c>
      <c r="C482" s="286">
        <v>2020</v>
      </c>
      <c r="D482" s="286">
        <v>2026</v>
      </c>
      <c r="E482" s="286" t="s">
        <v>142</v>
      </c>
      <c r="F482" s="52" t="s">
        <v>36</v>
      </c>
      <c r="G482" s="156">
        <f>G483</f>
        <v>4066105.94</v>
      </c>
      <c r="H482" s="156">
        <f>H483+H484</f>
        <v>2207135</v>
      </c>
      <c r="I482" s="156">
        <f t="shared" ref="I482:N482" si="188">I483+I484</f>
        <v>343543.95</v>
      </c>
      <c r="J482" s="156">
        <f t="shared" si="188"/>
        <v>8184465.8600000003</v>
      </c>
      <c r="K482" s="156">
        <f t="shared" si="188"/>
        <v>9089860.8500000015</v>
      </c>
      <c r="L482" s="156">
        <f t="shared" si="188"/>
        <v>735000</v>
      </c>
      <c r="M482" s="156">
        <f t="shared" si="188"/>
        <v>0</v>
      </c>
      <c r="N482" s="156">
        <f t="shared" si="188"/>
        <v>0</v>
      </c>
      <c r="O482" s="286" t="s">
        <v>55</v>
      </c>
      <c r="P482" s="286" t="s">
        <v>55</v>
      </c>
      <c r="Q482" s="286" t="s">
        <v>55</v>
      </c>
      <c r="R482" s="286" t="s">
        <v>55</v>
      </c>
      <c r="S482" s="286" t="s">
        <v>55</v>
      </c>
      <c r="T482" s="286" t="s">
        <v>55</v>
      </c>
      <c r="U482" s="286" t="s">
        <v>55</v>
      </c>
      <c r="V482" s="286" t="s">
        <v>55</v>
      </c>
      <c r="W482" s="286" t="s">
        <v>55</v>
      </c>
      <c r="X482" s="292" t="s">
        <v>55</v>
      </c>
      <c r="Y482" s="2"/>
    </row>
    <row r="483" spans="1:25" s="53" customFormat="1" ht="67.900000000000006" customHeight="1">
      <c r="A483" s="54"/>
      <c r="B483" s="290"/>
      <c r="C483" s="287"/>
      <c r="D483" s="287"/>
      <c r="E483" s="287"/>
      <c r="F483" s="52" t="s">
        <v>41</v>
      </c>
      <c r="G483" s="156">
        <f>SUM(H483:N483)</f>
        <v>4066105.94</v>
      </c>
      <c r="H483" s="156">
        <f>H486+H504+H489+H492+H495+H498+H501</f>
        <v>1273247</v>
      </c>
      <c r="I483" s="156">
        <f t="shared" ref="I483:N483" si="189">I486+I504+I489+I492+I495+I498+I501</f>
        <v>343543.95</v>
      </c>
      <c r="J483" s="156">
        <f t="shared" si="189"/>
        <v>927321.95</v>
      </c>
      <c r="K483" s="156">
        <f t="shared" si="189"/>
        <v>786993.04</v>
      </c>
      <c r="L483" s="156">
        <f t="shared" si="189"/>
        <v>735000</v>
      </c>
      <c r="M483" s="156">
        <f t="shared" si="189"/>
        <v>0</v>
      </c>
      <c r="N483" s="156">
        <f t="shared" si="189"/>
        <v>0</v>
      </c>
      <c r="O483" s="287"/>
      <c r="P483" s="287"/>
      <c r="Q483" s="287"/>
      <c r="R483" s="287"/>
      <c r="S483" s="287"/>
      <c r="T483" s="287"/>
      <c r="U483" s="287"/>
      <c r="V483" s="287"/>
      <c r="W483" s="287"/>
      <c r="X483" s="293"/>
      <c r="Y483" s="2"/>
    </row>
    <row r="484" spans="1:25" s="53" customFormat="1" ht="53.25" customHeight="1">
      <c r="A484" s="54"/>
      <c r="B484" s="291"/>
      <c r="C484" s="288"/>
      <c r="D484" s="288"/>
      <c r="E484" s="288"/>
      <c r="F484" s="52" t="s">
        <v>42</v>
      </c>
      <c r="G484" s="156">
        <f>SUM(H484:N484)</f>
        <v>16493899.720000001</v>
      </c>
      <c r="H484" s="156">
        <f>H487+H505+H490+H493+H496+H499+H502</f>
        <v>933888</v>
      </c>
      <c r="I484" s="156">
        <f t="shared" ref="I484:N484" si="190">I487+I505+I490+I493+I496+I499+I502</f>
        <v>0</v>
      </c>
      <c r="J484" s="156">
        <f t="shared" si="190"/>
        <v>7257143.9100000001</v>
      </c>
      <c r="K484" s="156">
        <f t="shared" si="190"/>
        <v>8302867.8100000005</v>
      </c>
      <c r="L484" s="156">
        <f t="shared" si="190"/>
        <v>0</v>
      </c>
      <c r="M484" s="156">
        <f t="shared" si="190"/>
        <v>0</v>
      </c>
      <c r="N484" s="156">
        <f t="shared" si="190"/>
        <v>0</v>
      </c>
      <c r="O484" s="288"/>
      <c r="P484" s="288"/>
      <c r="Q484" s="288"/>
      <c r="R484" s="288"/>
      <c r="S484" s="288"/>
      <c r="T484" s="288"/>
      <c r="U484" s="288"/>
      <c r="V484" s="288"/>
      <c r="W484" s="288"/>
      <c r="X484" s="294"/>
      <c r="Y484" s="2"/>
    </row>
    <row r="485" spans="1:25" s="53" customFormat="1" ht="53.25" customHeight="1">
      <c r="A485" s="54"/>
      <c r="B485" s="289" t="s">
        <v>183</v>
      </c>
      <c r="C485" s="295">
        <v>2020</v>
      </c>
      <c r="D485" s="295">
        <v>2026</v>
      </c>
      <c r="E485" s="296" t="s">
        <v>142</v>
      </c>
      <c r="F485" s="52" t="s">
        <v>36</v>
      </c>
      <c r="G485" s="156">
        <f>G486+G487</f>
        <v>1000000</v>
      </c>
      <c r="H485" s="156">
        <f>H486+H487</f>
        <v>1000000</v>
      </c>
      <c r="I485" s="156">
        <f t="shared" ref="I485:N485" si="191">I486+I487</f>
        <v>0</v>
      </c>
      <c r="J485" s="156">
        <f t="shared" si="191"/>
        <v>0</v>
      </c>
      <c r="K485" s="156">
        <f t="shared" si="191"/>
        <v>0</v>
      </c>
      <c r="L485" s="156">
        <f t="shared" si="191"/>
        <v>0</v>
      </c>
      <c r="M485" s="156">
        <f t="shared" si="191"/>
        <v>0</v>
      </c>
      <c r="N485" s="156">
        <f t="shared" si="191"/>
        <v>0</v>
      </c>
      <c r="O485" s="286" t="s">
        <v>138</v>
      </c>
      <c r="P485" s="286" t="s">
        <v>96</v>
      </c>
      <c r="Q485" s="286" t="s">
        <v>55</v>
      </c>
      <c r="R485" s="286">
        <v>100</v>
      </c>
      <c r="S485" s="286">
        <v>0</v>
      </c>
      <c r="T485" s="286">
        <v>100</v>
      </c>
      <c r="U485" s="286">
        <v>100</v>
      </c>
      <c r="V485" s="286"/>
      <c r="W485" s="286"/>
      <c r="X485" s="292"/>
      <c r="Y485" s="2"/>
    </row>
    <row r="486" spans="1:25" s="53" customFormat="1" ht="53.25" customHeight="1">
      <c r="A486" s="54"/>
      <c r="B486" s="290"/>
      <c r="C486" s="295"/>
      <c r="D486" s="295"/>
      <c r="E486" s="296"/>
      <c r="F486" s="52" t="s">
        <v>41</v>
      </c>
      <c r="G486" s="156">
        <f>SUM(H486:N486)</f>
        <v>1000000</v>
      </c>
      <c r="H486" s="156">
        <v>1000000</v>
      </c>
      <c r="I486" s="156">
        <v>0</v>
      </c>
      <c r="J486" s="156">
        <v>0</v>
      </c>
      <c r="K486" s="156">
        <v>0</v>
      </c>
      <c r="L486" s="156">
        <v>0</v>
      </c>
      <c r="M486" s="156">
        <v>0</v>
      </c>
      <c r="N486" s="156">
        <v>0</v>
      </c>
      <c r="O486" s="287"/>
      <c r="P486" s="287"/>
      <c r="Q486" s="287"/>
      <c r="R486" s="287"/>
      <c r="S486" s="287"/>
      <c r="T486" s="287"/>
      <c r="U486" s="287"/>
      <c r="V486" s="287"/>
      <c r="W486" s="287"/>
      <c r="X486" s="293"/>
      <c r="Y486" s="2"/>
    </row>
    <row r="487" spans="1:25" s="53" customFormat="1" ht="53.25" customHeight="1">
      <c r="A487" s="54"/>
      <c r="B487" s="291"/>
      <c r="C487" s="295"/>
      <c r="D487" s="295"/>
      <c r="E487" s="296"/>
      <c r="F487" s="52" t="s">
        <v>42</v>
      </c>
      <c r="G487" s="156">
        <f>SUM(H487:N487)</f>
        <v>0</v>
      </c>
      <c r="H487" s="156">
        <v>0</v>
      </c>
      <c r="I487" s="156">
        <v>0</v>
      </c>
      <c r="J487" s="156">
        <v>0</v>
      </c>
      <c r="K487" s="156">
        <v>0</v>
      </c>
      <c r="L487" s="156">
        <v>0</v>
      </c>
      <c r="M487" s="156">
        <v>0</v>
      </c>
      <c r="N487" s="156">
        <v>0</v>
      </c>
      <c r="O487" s="288"/>
      <c r="P487" s="288"/>
      <c r="Q487" s="288"/>
      <c r="R487" s="288"/>
      <c r="S487" s="288"/>
      <c r="T487" s="288"/>
      <c r="U487" s="288"/>
      <c r="V487" s="288"/>
      <c r="W487" s="288"/>
      <c r="X487" s="294"/>
      <c r="Y487" s="2"/>
    </row>
    <row r="488" spans="1:25" s="64" customFormat="1" ht="53.25" customHeight="1">
      <c r="A488" s="63"/>
      <c r="B488" s="289" t="s">
        <v>189</v>
      </c>
      <c r="C488" s="295">
        <v>2020</v>
      </c>
      <c r="D488" s="295">
        <v>2026</v>
      </c>
      <c r="E488" s="296" t="s">
        <v>142</v>
      </c>
      <c r="F488" s="62" t="s">
        <v>36</v>
      </c>
      <c r="G488" s="156">
        <f>G489+G490</f>
        <v>1902638.95</v>
      </c>
      <c r="H488" s="156">
        <f>H489+H490</f>
        <v>224095</v>
      </c>
      <c r="I488" s="156">
        <f t="shared" ref="I488:N488" si="192">I489+I490</f>
        <v>343543.95</v>
      </c>
      <c r="J488" s="156">
        <f t="shared" si="192"/>
        <v>350000</v>
      </c>
      <c r="K488" s="156">
        <f t="shared" si="192"/>
        <v>350000</v>
      </c>
      <c r="L488" s="156">
        <f t="shared" si="192"/>
        <v>635000</v>
      </c>
      <c r="M488" s="156">
        <f t="shared" si="192"/>
        <v>0</v>
      </c>
      <c r="N488" s="156">
        <f t="shared" si="192"/>
        <v>0</v>
      </c>
      <c r="O488" s="286" t="s">
        <v>138</v>
      </c>
      <c r="P488" s="286" t="s">
        <v>96</v>
      </c>
      <c r="Q488" s="286" t="s">
        <v>55</v>
      </c>
      <c r="R488" s="286">
        <v>100</v>
      </c>
      <c r="S488" s="286">
        <v>100</v>
      </c>
      <c r="T488" s="286">
        <v>100</v>
      </c>
      <c r="U488" s="286">
        <v>100</v>
      </c>
      <c r="V488" s="286">
        <v>100</v>
      </c>
      <c r="W488" s="286"/>
      <c r="X488" s="292"/>
      <c r="Y488" s="2"/>
    </row>
    <row r="489" spans="1:25" s="64" customFormat="1" ht="53.25" customHeight="1">
      <c r="A489" s="63"/>
      <c r="B489" s="290"/>
      <c r="C489" s="295"/>
      <c r="D489" s="295"/>
      <c r="E489" s="296"/>
      <c r="F489" s="62" t="s">
        <v>41</v>
      </c>
      <c r="G489" s="156">
        <f>SUM(H489:N489)</f>
        <v>1902638.95</v>
      </c>
      <c r="H489" s="156">
        <v>224095</v>
      </c>
      <c r="I489" s="156">
        <v>343543.95</v>
      </c>
      <c r="J489" s="156">
        <v>350000</v>
      </c>
      <c r="K489" s="156">
        <v>350000</v>
      </c>
      <c r="L489" s="156">
        <v>635000</v>
      </c>
      <c r="M489" s="156">
        <v>0</v>
      </c>
      <c r="N489" s="156">
        <v>0</v>
      </c>
      <c r="O489" s="287"/>
      <c r="P489" s="287"/>
      <c r="Q489" s="287"/>
      <c r="R489" s="287"/>
      <c r="S489" s="287"/>
      <c r="T489" s="287"/>
      <c r="U489" s="287"/>
      <c r="V489" s="287"/>
      <c r="W489" s="287"/>
      <c r="X489" s="293"/>
      <c r="Y489" s="2"/>
    </row>
    <row r="490" spans="1:25" s="64" customFormat="1" ht="53.25" customHeight="1">
      <c r="A490" s="63"/>
      <c r="B490" s="291"/>
      <c r="C490" s="295"/>
      <c r="D490" s="295"/>
      <c r="E490" s="296"/>
      <c r="F490" s="62" t="s">
        <v>42</v>
      </c>
      <c r="G490" s="156">
        <f>SUM(H490:N490)</f>
        <v>0</v>
      </c>
      <c r="H490" s="156">
        <v>0</v>
      </c>
      <c r="I490" s="156">
        <v>0</v>
      </c>
      <c r="J490" s="156">
        <v>0</v>
      </c>
      <c r="K490" s="156">
        <v>0</v>
      </c>
      <c r="L490" s="156">
        <v>0</v>
      </c>
      <c r="M490" s="156">
        <v>0</v>
      </c>
      <c r="N490" s="156">
        <v>0</v>
      </c>
      <c r="O490" s="288"/>
      <c r="P490" s="288"/>
      <c r="Q490" s="288"/>
      <c r="R490" s="288"/>
      <c r="S490" s="288"/>
      <c r="T490" s="288"/>
      <c r="U490" s="288"/>
      <c r="V490" s="288"/>
      <c r="W490" s="288"/>
      <c r="X490" s="294"/>
      <c r="Y490" s="2"/>
    </row>
    <row r="491" spans="1:25" s="70" customFormat="1" ht="53.25" customHeight="1">
      <c r="A491" s="69"/>
      <c r="B491" s="289" t="s">
        <v>184</v>
      </c>
      <c r="C491" s="295">
        <v>2020</v>
      </c>
      <c r="D491" s="295">
        <v>2026</v>
      </c>
      <c r="E491" s="296" t="s">
        <v>142</v>
      </c>
      <c r="F491" s="68" t="s">
        <v>36</v>
      </c>
      <c r="G491" s="156">
        <f>G492+G493</f>
        <v>10148862.639999999</v>
      </c>
      <c r="H491" s="156">
        <f>H492+H493</f>
        <v>983040</v>
      </c>
      <c r="I491" s="156">
        <f t="shared" ref="I491:N491" si="193">I492+I493</f>
        <v>0</v>
      </c>
      <c r="J491" s="156">
        <f t="shared" si="193"/>
        <v>4482320.3999999994</v>
      </c>
      <c r="K491" s="156">
        <f t="shared" si="193"/>
        <v>4583502.24</v>
      </c>
      <c r="L491" s="156">
        <f t="shared" si="193"/>
        <v>100000</v>
      </c>
      <c r="M491" s="156">
        <f t="shared" si="193"/>
        <v>0</v>
      </c>
      <c r="N491" s="156">
        <f t="shared" si="193"/>
        <v>0</v>
      </c>
      <c r="O491" s="295" t="s">
        <v>190</v>
      </c>
      <c r="P491" s="295" t="s">
        <v>96</v>
      </c>
      <c r="Q491" s="298">
        <v>100</v>
      </c>
      <c r="R491" s="298">
        <v>100</v>
      </c>
      <c r="S491" s="286"/>
      <c r="T491" s="286">
        <v>100</v>
      </c>
      <c r="U491" s="295">
        <v>100</v>
      </c>
      <c r="V491" s="295">
        <v>100</v>
      </c>
      <c r="W491" s="286"/>
      <c r="X491" s="292"/>
      <c r="Y491" s="2"/>
    </row>
    <row r="492" spans="1:25" s="70" customFormat="1" ht="53.25" customHeight="1">
      <c r="A492" s="69"/>
      <c r="B492" s="290"/>
      <c r="C492" s="295"/>
      <c r="D492" s="295"/>
      <c r="E492" s="296"/>
      <c r="F492" s="68" t="s">
        <v>41</v>
      </c>
      <c r="G492" s="156">
        <f>SUM(H492:N492)</f>
        <v>647266.32999999996</v>
      </c>
      <c r="H492" s="156">
        <v>49152</v>
      </c>
      <c r="I492" s="156">
        <v>0</v>
      </c>
      <c r="J492" s="156">
        <v>268939.21999999997</v>
      </c>
      <c r="K492" s="156">
        <v>229175.11</v>
      </c>
      <c r="L492" s="156">
        <v>100000</v>
      </c>
      <c r="M492" s="156">
        <v>0</v>
      </c>
      <c r="N492" s="156">
        <v>0</v>
      </c>
      <c r="O492" s="295"/>
      <c r="P492" s="295"/>
      <c r="Q492" s="298"/>
      <c r="R492" s="298"/>
      <c r="S492" s="287"/>
      <c r="T492" s="287"/>
      <c r="U492" s="295"/>
      <c r="V492" s="295"/>
      <c r="W492" s="287"/>
      <c r="X492" s="293"/>
      <c r="Y492" s="2"/>
    </row>
    <row r="493" spans="1:25" s="70" customFormat="1" ht="74.45" customHeight="1">
      <c r="A493" s="69"/>
      <c r="B493" s="291"/>
      <c r="C493" s="295"/>
      <c r="D493" s="295"/>
      <c r="E493" s="296"/>
      <c r="F493" s="68" t="s">
        <v>42</v>
      </c>
      <c r="G493" s="156">
        <f>SUM(H493:N493)</f>
        <v>9501596.3099999987</v>
      </c>
      <c r="H493" s="156">
        <v>933888</v>
      </c>
      <c r="I493" s="156">
        <v>0</v>
      </c>
      <c r="J493" s="156">
        <v>4213381.18</v>
      </c>
      <c r="K493" s="156">
        <v>4354327.13</v>
      </c>
      <c r="L493" s="156">
        <v>0</v>
      </c>
      <c r="M493" s="156">
        <v>0</v>
      </c>
      <c r="N493" s="156">
        <v>0</v>
      </c>
      <c r="O493" s="74" t="s">
        <v>158</v>
      </c>
      <c r="P493" s="74" t="s">
        <v>185</v>
      </c>
      <c r="Q493" s="74">
        <v>80</v>
      </c>
      <c r="R493" s="74">
        <v>80</v>
      </c>
      <c r="S493" s="207"/>
      <c r="T493" s="207">
        <v>57</v>
      </c>
      <c r="U493" s="207">
        <v>57</v>
      </c>
      <c r="V493" s="207">
        <v>17</v>
      </c>
      <c r="W493" s="288"/>
      <c r="X493" s="294"/>
      <c r="Y493" s="2"/>
    </row>
    <row r="494" spans="1:25" s="195" customFormat="1" ht="74.45" customHeight="1">
      <c r="A494" s="191"/>
      <c r="B494" s="289" t="s">
        <v>205</v>
      </c>
      <c r="C494" s="295">
        <v>2020</v>
      </c>
      <c r="D494" s="295">
        <v>2026</v>
      </c>
      <c r="E494" s="296" t="s">
        <v>142</v>
      </c>
      <c r="F494" s="192" t="s">
        <v>36</v>
      </c>
      <c r="G494" s="156">
        <f>G495+G496</f>
        <v>0</v>
      </c>
      <c r="H494" s="156">
        <f>H495+H496</f>
        <v>0</v>
      </c>
      <c r="I494" s="156">
        <f t="shared" ref="I494:N494" si="194">I495+I496</f>
        <v>0</v>
      </c>
      <c r="J494" s="156">
        <f t="shared" si="194"/>
        <v>0</v>
      </c>
      <c r="K494" s="156">
        <f t="shared" si="194"/>
        <v>0</v>
      </c>
      <c r="L494" s="156">
        <f t="shared" si="194"/>
        <v>0</v>
      </c>
      <c r="M494" s="156">
        <f t="shared" si="194"/>
        <v>0</v>
      </c>
      <c r="N494" s="156">
        <f t="shared" si="194"/>
        <v>0</v>
      </c>
      <c r="O494" s="286" t="s">
        <v>138</v>
      </c>
      <c r="P494" s="286" t="s">
        <v>102</v>
      </c>
      <c r="Q494" s="286">
        <f>R494</f>
        <v>0</v>
      </c>
      <c r="R494" s="286"/>
      <c r="S494" s="286"/>
      <c r="T494" s="286"/>
      <c r="U494" s="286"/>
      <c r="V494" s="286"/>
      <c r="W494" s="286"/>
      <c r="X494" s="292"/>
      <c r="Y494" s="2"/>
    </row>
    <row r="495" spans="1:25" s="195" customFormat="1" ht="74.45" customHeight="1">
      <c r="A495" s="191"/>
      <c r="B495" s="290"/>
      <c r="C495" s="295"/>
      <c r="D495" s="295"/>
      <c r="E495" s="296"/>
      <c r="F495" s="192" t="s">
        <v>41</v>
      </c>
      <c r="G495" s="156">
        <f>SUM(H495:N495)</f>
        <v>0</v>
      </c>
      <c r="H495" s="156">
        <v>0</v>
      </c>
      <c r="I495" s="156">
        <v>0</v>
      </c>
      <c r="J495" s="156">
        <v>0</v>
      </c>
      <c r="K495" s="156">
        <v>0</v>
      </c>
      <c r="L495" s="156">
        <v>0</v>
      </c>
      <c r="M495" s="156">
        <v>0</v>
      </c>
      <c r="N495" s="156">
        <v>0</v>
      </c>
      <c r="O495" s="287"/>
      <c r="P495" s="287"/>
      <c r="Q495" s="287"/>
      <c r="R495" s="287"/>
      <c r="S495" s="287"/>
      <c r="T495" s="287"/>
      <c r="U495" s="287"/>
      <c r="V495" s="287"/>
      <c r="W495" s="287"/>
      <c r="X495" s="293"/>
      <c r="Y495" s="2"/>
    </row>
    <row r="496" spans="1:25" s="195" customFormat="1" ht="74.45" customHeight="1">
      <c r="A496" s="191"/>
      <c r="B496" s="291"/>
      <c r="C496" s="295"/>
      <c r="D496" s="295"/>
      <c r="E496" s="296"/>
      <c r="F496" s="192" t="s">
        <v>42</v>
      </c>
      <c r="G496" s="156">
        <f>SUM(H496:N496)</f>
        <v>0</v>
      </c>
      <c r="H496" s="156">
        <v>0</v>
      </c>
      <c r="I496" s="156">
        <v>0</v>
      </c>
      <c r="J496" s="156">
        <v>0</v>
      </c>
      <c r="K496" s="156">
        <v>0</v>
      </c>
      <c r="L496" s="156">
        <v>0</v>
      </c>
      <c r="M496" s="156">
        <v>0</v>
      </c>
      <c r="N496" s="156">
        <v>0</v>
      </c>
      <c r="O496" s="288"/>
      <c r="P496" s="288"/>
      <c r="Q496" s="288"/>
      <c r="R496" s="288"/>
      <c r="S496" s="288"/>
      <c r="T496" s="288"/>
      <c r="U496" s="288"/>
      <c r="V496" s="288"/>
      <c r="W496" s="288"/>
      <c r="X496" s="294"/>
      <c r="Y496" s="2"/>
    </row>
    <row r="497" spans="1:25" s="195" customFormat="1" ht="74.45" customHeight="1">
      <c r="A497" s="191"/>
      <c r="B497" s="289" t="s">
        <v>269</v>
      </c>
      <c r="C497" s="295">
        <v>2022</v>
      </c>
      <c r="D497" s="295">
        <v>2026</v>
      </c>
      <c r="E497" s="296" t="s">
        <v>142</v>
      </c>
      <c r="F497" s="192" t="s">
        <v>36</v>
      </c>
      <c r="G497" s="156">
        <f>G498+G499</f>
        <v>7394404.0700000003</v>
      </c>
      <c r="H497" s="156">
        <f>H498+H499</f>
        <v>0</v>
      </c>
      <c r="I497" s="156">
        <f t="shared" ref="I497:N497" si="195">I498+I499</f>
        <v>0</v>
      </c>
      <c r="J497" s="156">
        <f t="shared" si="195"/>
        <v>3238045.46</v>
      </c>
      <c r="K497" s="156">
        <f t="shared" si="195"/>
        <v>4156358.6100000003</v>
      </c>
      <c r="L497" s="156">
        <f t="shared" si="195"/>
        <v>0</v>
      </c>
      <c r="M497" s="156">
        <f t="shared" si="195"/>
        <v>0</v>
      </c>
      <c r="N497" s="156">
        <f t="shared" si="195"/>
        <v>0</v>
      </c>
      <c r="O497" s="286" t="s">
        <v>224</v>
      </c>
      <c r="P497" s="286" t="s">
        <v>153</v>
      </c>
      <c r="Q497" s="286">
        <v>5</v>
      </c>
      <c r="R497" s="286"/>
      <c r="S497" s="286"/>
      <c r="T497" s="286">
        <v>5</v>
      </c>
      <c r="U497" s="286">
        <v>8</v>
      </c>
      <c r="V497" s="286"/>
      <c r="W497" s="286"/>
      <c r="X497" s="292"/>
      <c r="Y497" s="2"/>
    </row>
    <row r="498" spans="1:25" s="195" customFormat="1" ht="74.45" customHeight="1">
      <c r="A498" s="191"/>
      <c r="B498" s="290"/>
      <c r="C498" s="295"/>
      <c r="D498" s="295"/>
      <c r="E498" s="296"/>
      <c r="F498" s="192" t="s">
        <v>41</v>
      </c>
      <c r="G498" s="156">
        <f>SUM(H498:N498)</f>
        <v>402100.66000000003</v>
      </c>
      <c r="H498" s="156">
        <v>0</v>
      </c>
      <c r="I498" s="156">
        <v>0</v>
      </c>
      <c r="J498" s="156">
        <v>194282.73</v>
      </c>
      <c r="K498" s="156">
        <v>207817.93</v>
      </c>
      <c r="L498" s="156">
        <v>0</v>
      </c>
      <c r="M498" s="156">
        <v>0</v>
      </c>
      <c r="N498" s="156">
        <v>0</v>
      </c>
      <c r="O498" s="287"/>
      <c r="P498" s="287"/>
      <c r="Q498" s="287"/>
      <c r="R498" s="287"/>
      <c r="S498" s="287"/>
      <c r="T498" s="287"/>
      <c r="U498" s="287"/>
      <c r="V498" s="287"/>
      <c r="W498" s="287"/>
      <c r="X498" s="293"/>
      <c r="Y498" s="2"/>
    </row>
    <row r="499" spans="1:25" s="195" customFormat="1" ht="74.45" customHeight="1">
      <c r="A499" s="191"/>
      <c r="B499" s="291"/>
      <c r="C499" s="295"/>
      <c r="D499" s="295"/>
      <c r="E499" s="296"/>
      <c r="F499" s="192" t="s">
        <v>42</v>
      </c>
      <c r="G499" s="156">
        <f>SUM(H499:N499)</f>
        <v>6992303.4100000001</v>
      </c>
      <c r="H499" s="156">
        <v>0</v>
      </c>
      <c r="I499" s="156">
        <v>0</v>
      </c>
      <c r="J499" s="156">
        <v>3043762.73</v>
      </c>
      <c r="K499" s="156">
        <v>3948540.68</v>
      </c>
      <c r="L499" s="156">
        <v>0</v>
      </c>
      <c r="M499" s="156">
        <v>0</v>
      </c>
      <c r="N499" s="156">
        <v>0</v>
      </c>
      <c r="O499" s="288"/>
      <c r="P499" s="288"/>
      <c r="Q499" s="288"/>
      <c r="R499" s="288"/>
      <c r="S499" s="288"/>
      <c r="T499" s="288"/>
      <c r="U499" s="288"/>
      <c r="V499" s="288"/>
      <c r="W499" s="288"/>
      <c r="X499" s="294"/>
      <c r="Y499" s="2"/>
    </row>
    <row r="500" spans="1:25" s="195" customFormat="1" ht="74.45" customHeight="1">
      <c r="A500" s="191"/>
      <c r="B500" s="289" t="s">
        <v>225</v>
      </c>
      <c r="C500" s="295">
        <v>2022</v>
      </c>
      <c r="D500" s="295">
        <v>2026</v>
      </c>
      <c r="E500" s="296" t="s">
        <v>142</v>
      </c>
      <c r="F500" s="192" t="s">
        <v>36</v>
      </c>
      <c r="G500" s="156">
        <f>G501+G502</f>
        <v>0</v>
      </c>
      <c r="H500" s="156">
        <f>H501+H502</f>
        <v>0</v>
      </c>
      <c r="I500" s="156">
        <f t="shared" ref="I500:N500" si="196">I501+I502</f>
        <v>0</v>
      </c>
      <c r="J500" s="156">
        <f t="shared" si="196"/>
        <v>0</v>
      </c>
      <c r="K500" s="156">
        <f t="shared" si="196"/>
        <v>0</v>
      </c>
      <c r="L500" s="156">
        <f t="shared" si="196"/>
        <v>0</v>
      </c>
      <c r="M500" s="156">
        <f t="shared" si="196"/>
        <v>0</v>
      </c>
      <c r="N500" s="156">
        <f t="shared" si="196"/>
        <v>0</v>
      </c>
      <c r="O500" s="286" t="s">
        <v>158</v>
      </c>
      <c r="P500" s="286" t="s">
        <v>102</v>
      </c>
      <c r="Q500" s="286">
        <v>0</v>
      </c>
      <c r="R500" s="286"/>
      <c r="S500" s="286"/>
      <c r="T500" s="286">
        <v>0</v>
      </c>
      <c r="U500" s="286"/>
      <c r="V500" s="286"/>
      <c r="W500" s="286"/>
      <c r="X500" s="292"/>
      <c r="Y500" s="2"/>
    </row>
    <row r="501" spans="1:25" s="195" customFormat="1" ht="74.45" customHeight="1">
      <c r="A501" s="191"/>
      <c r="B501" s="290"/>
      <c r="C501" s="295"/>
      <c r="D501" s="295"/>
      <c r="E501" s="296"/>
      <c r="F501" s="192" t="s">
        <v>41</v>
      </c>
      <c r="G501" s="156">
        <f>SUM(H501:N501)</f>
        <v>0</v>
      </c>
      <c r="H501" s="156">
        <v>0</v>
      </c>
      <c r="I501" s="156">
        <v>0</v>
      </c>
      <c r="J501" s="156">
        <v>0</v>
      </c>
      <c r="K501" s="156">
        <v>0</v>
      </c>
      <c r="L501" s="156">
        <v>0</v>
      </c>
      <c r="M501" s="156">
        <v>0</v>
      </c>
      <c r="N501" s="156">
        <v>0</v>
      </c>
      <c r="O501" s="287"/>
      <c r="P501" s="287"/>
      <c r="Q501" s="287"/>
      <c r="R501" s="287"/>
      <c r="S501" s="287"/>
      <c r="T501" s="287"/>
      <c r="U501" s="287"/>
      <c r="V501" s="287"/>
      <c r="W501" s="287"/>
      <c r="X501" s="293"/>
      <c r="Y501" s="2"/>
    </row>
    <row r="502" spans="1:25" s="195" customFormat="1" ht="74.45" customHeight="1">
      <c r="A502" s="191"/>
      <c r="B502" s="291"/>
      <c r="C502" s="295"/>
      <c r="D502" s="295"/>
      <c r="E502" s="296"/>
      <c r="F502" s="192" t="s">
        <v>42</v>
      </c>
      <c r="G502" s="156">
        <f>SUM(H502:N502)</f>
        <v>0</v>
      </c>
      <c r="H502" s="156">
        <v>0</v>
      </c>
      <c r="I502" s="156">
        <v>0</v>
      </c>
      <c r="J502" s="156">
        <v>0</v>
      </c>
      <c r="K502" s="156">
        <v>0</v>
      </c>
      <c r="L502" s="156">
        <v>0</v>
      </c>
      <c r="M502" s="156">
        <v>0</v>
      </c>
      <c r="N502" s="156">
        <v>0</v>
      </c>
      <c r="O502" s="288"/>
      <c r="P502" s="288"/>
      <c r="Q502" s="288"/>
      <c r="R502" s="288"/>
      <c r="S502" s="288"/>
      <c r="T502" s="288"/>
      <c r="U502" s="288"/>
      <c r="V502" s="288"/>
      <c r="W502" s="288"/>
      <c r="X502" s="294"/>
      <c r="Y502" s="2"/>
    </row>
    <row r="503" spans="1:25" s="53" customFormat="1" ht="53.25" customHeight="1">
      <c r="A503" s="54"/>
      <c r="B503" s="289" t="s">
        <v>226</v>
      </c>
      <c r="C503" s="295">
        <v>2022</v>
      </c>
      <c r="D503" s="295">
        <v>2026</v>
      </c>
      <c r="E503" s="296" t="s">
        <v>142</v>
      </c>
      <c r="F503" s="52" t="s">
        <v>36</v>
      </c>
      <c r="G503" s="156">
        <f>G504+G505</f>
        <v>114100</v>
      </c>
      <c r="H503" s="156">
        <f>H504+H505</f>
        <v>0</v>
      </c>
      <c r="I503" s="156">
        <f t="shared" ref="I503:N503" si="197">I504+I505</f>
        <v>0</v>
      </c>
      <c r="J503" s="156">
        <f t="shared" si="197"/>
        <v>114100</v>
      </c>
      <c r="K503" s="156">
        <f t="shared" si="197"/>
        <v>0</v>
      </c>
      <c r="L503" s="156">
        <f t="shared" si="197"/>
        <v>0</v>
      </c>
      <c r="M503" s="156">
        <f t="shared" si="197"/>
        <v>0</v>
      </c>
      <c r="N503" s="156">
        <f t="shared" si="197"/>
        <v>0</v>
      </c>
      <c r="O503" s="286" t="s">
        <v>227</v>
      </c>
      <c r="P503" s="286" t="s">
        <v>153</v>
      </c>
      <c r="Q503" s="286">
        <v>114</v>
      </c>
      <c r="R503" s="286"/>
      <c r="S503" s="286"/>
      <c r="T503" s="286">
        <v>114</v>
      </c>
      <c r="U503" s="286"/>
      <c r="V503" s="286"/>
      <c r="W503" s="286"/>
      <c r="X503" s="292"/>
      <c r="Y503" s="2"/>
    </row>
    <row r="504" spans="1:25" s="53" customFormat="1" ht="53.25" customHeight="1">
      <c r="A504" s="54"/>
      <c r="B504" s="290"/>
      <c r="C504" s="295"/>
      <c r="D504" s="295"/>
      <c r="E504" s="296"/>
      <c r="F504" s="52" t="s">
        <v>41</v>
      </c>
      <c r="G504" s="156">
        <f>SUM(H504:N504)</f>
        <v>114100</v>
      </c>
      <c r="H504" s="156">
        <v>0</v>
      </c>
      <c r="I504" s="156">
        <v>0</v>
      </c>
      <c r="J504" s="156">
        <v>114100</v>
      </c>
      <c r="K504" s="156">
        <v>0</v>
      </c>
      <c r="L504" s="156">
        <v>0</v>
      </c>
      <c r="M504" s="156">
        <v>0</v>
      </c>
      <c r="N504" s="156">
        <v>0</v>
      </c>
      <c r="O504" s="287"/>
      <c r="P504" s="287"/>
      <c r="Q504" s="287"/>
      <c r="R504" s="287"/>
      <c r="S504" s="287"/>
      <c r="T504" s="287"/>
      <c r="U504" s="287"/>
      <c r="V504" s="287"/>
      <c r="W504" s="287"/>
      <c r="X504" s="293"/>
      <c r="Y504" s="2"/>
    </row>
    <row r="505" spans="1:25" s="53" customFormat="1" ht="53.25" customHeight="1">
      <c r="A505" s="54"/>
      <c r="B505" s="291"/>
      <c r="C505" s="295"/>
      <c r="D505" s="295"/>
      <c r="E505" s="296"/>
      <c r="F505" s="52" t="s">
        <v>42</v>
      </c>
      <c r="G505" s="156">
        <f>SUM(H505:N505)</f>
        <v>0</v>
      </c>
      <c r="H505" s="156">
        <v>0</v>
      </c>
      <c r="I505" s="156">
        <v>0</v>
      </c>
      <c r="J505" s="156">
        <v>0</v>
      </c>
      <c r="K505" s="156">
        <v>0</v>
      </c>
      <c r="L505" s="156">
        <v>0</v>
      </c>
      <c r="M505" s="156">
        <v>0</v>
      </c>
      <c r="N505" s="156">
        <v>0</v>
      </c>
      <c r="O505" s="288"/>
      <c r="P505" s="288"/>
      <c r="Q505" s="288"/>
      <c r="R505" s="288"/>
      <c r="S505" s="288"/>
      <c r="T505" s="288"/>
      <c r="U505" s="288"/>
      <c r="V505" s="288"/>
      <c r="W505" s="288"/>
      <c r="X505" s="294"/>
      <c r="Y505" s="2"/>
    </row>
    <row r="506" spans="1:25" s="220" customFormat="1" ht="53.25" customHeight="1">
      <c r="A506" s="213"/>
      <c r="B506" s="289" t="s">
        <v>160</v>
      </c>
      <c r="C506" s="295">
        <v>2020</v>
      </c>
      <c r="D506" s="295">
        <v>2026</v>
      </c>
      <c r="E506" s="286" t="s">
        <v>55</v>
      </c>
      <c r="F506" s="286" t="s">
        <v>55</v>
      </c>
      <c r="G506" s="299" t="s">
        <v>55</v>
      </c>
      <c r="H506" s="299" t="s">
        <v>55</v>
      </c>
      <c r="I506" s="299" t="s">
        <v>55</v>
      </c>
      <c r="J506" s="299" t="s">
        <v>55</v>
      </c>
      <c r="K506" s="299" t="s">
        <v>55</v>
      </c>
      <c r="L506" s="218" t="s">
        <v>55</v>
      </c>
      <c r="M506" s="299" t="s">
        <v>55</v>
      </c>
      <c r="N506" s="299" t="s">
        <v>55</v>
      </c>
      <c r="O506" s="214" t="s">
        <v>55</v>
      </c>
      <c r="P506" s="214" t="s">
        <v>55</v>
      </c>
      <c r="Q506" s="214" t="s">
        <v>55</v>
      </c>
      <c r="R506" s="214" t="s">
        <v>55</v>
      </c>
      <c r="S506" s="214" t="s">
        <v>55</v>
      </c>
      <c r="T506" s="214" t="s">
        <v>55</v>
      </c>
      <c r="U506" s="214" t="s">
        <v>55</v>
      </c>
      <c r="V506" s="214" t="s">
        <v>55</v>
      </c>
      <c r="W506" s="214" t="s">
        <v>55</v>
      </c>
      <c r="X506" s="214" t="s">
        <v>55</v>
      </c>
      <c r="Y506" s="2"/>
    </row>
    <row r="507" spans="1:25" s="220" customFormat="1" ht="53.25" customHeight="1">
      <c r="A507" s="213"/>
      <c r="B507" s="291"/>
      <c r="C507" s="295"/>
      <c r="D507" s="295"/>
      <c r="E507" s="288"/>
      <c r="F507" s="288"/>
      <c r="G507" s="301"/>
      <c r="H507" s="301"/>
      <c r="I507" s="301"/>
      <c r="J507" s="301"/>
      <c r="K507" s="301"/>
      <c r="L507" s="219"/>
      <c r="M507" s="301"/>
      <c r="N507" s="301"/>
      <c r="O507" s="215"/>
      <c r="P507" s="215"/>
      <c r="Q507" s="215"/>
      <c r="R507" s="215"/>
      <c r="S507" s="215"/>
      <c r="T507" s="215"/>
      <c r="U507" s="215"/>
      <c r="V507" s="215"/>
      <c r="W507" s="215"/>
      <c r="X507" s="217"/>
      <c r="Y507" s="2"/>
    </row>
    <row r="508" spans="1:25" s="220" customFormat="1" ht="53.25" customHeight="1">
      <c r="A508" s="213"/>
      <c r="B508" s="289" t="s">
        <v>161</v>
      </c>
      <c r="C508" s="286">
        <v>2020</v>
      </c>
      <c r="D508" s="286">
        <v>2026</v>
      </c>
      <c r="E508" s="286" t="s">
        <v>142</v>
      </c>
      <c r="F508" s="216" t="s">
        <v>36</v>
      </c>
      <c r="G508" s="156">
        <f>G509</f>
        <v>76995</v>
      </c>
      <c r="H508" s="156">
        <f>H509+H510</f>
        <v>15000</v>
      </c>
      <c r="I508" s="156">
        <f t="shared" ref="I508:N508" si="198">I509+I510</f>
        <v>14995</v>
      </c>
      <c r="J508" s="156">
        <f t="shared" si="198"/>
        <v>15000</v>
      </c>
      <c r="K508" s="156">
        <f t="shared" si="198"/>
        <v>16000</v>
      </c>
      <c r="L508" s="156">
        <f t="shared" si="198"/>
        <v>16000</v>
      </c>
      <c r="M508" s="156">
        <f t="shared" si="198"/>
        <v>0</v>
      </c>
      <c r="N508" s="156">
        <f t="shared" si="198"/>
        <v>0</v>
      </c>
      <c r="O508" s="286" t="s">
        <v>55</v>
      </c>
      <c r="P508" s="286" t="s">
        <v>55</v>
      </c>
      <c r="Q508" s="286" t="s">
        <v>55</v>
      </c>
      <c r="R508" s="286" t="s">
        <v>55</v>
      </c>
      <c r="S508" s="286" t="s">
        <v>55</v>
      </c>
      <c r="T508" s="286" t="s">
        <v>55</v>
      </c>
      <c r="U508" s="286" t="s">
        <v>55</v>
      </c>
      <c r="V508" s="286" t="s">
        <v>55</v>
      </c>
      <c r="W508" s="286" t="s">
        <v>55</v>
      </c>
      <c r="X508" s="292" t="s">
        <v>55</v>
      </c>
      <c r="Y508" s="2"/>
    </row>
    <row r="509" spans="1:25" s="220" customFormat="1" ht="53.25" customHeight="1">
      <c r="A509" s="213"/>
      <c r="B509" s="290"/>
      <c r="C509" s="287"/>
      <c r="D509" s="287"/>
      <c r="E509" s="287"/>
      <c r="F509" s="216" t="s">
        <v>41</v>
      </c>
      <c r="G509" s="156">
        <f>SUM(H509:N509)</f>
        <v>76995</v>
      </c>
      <c r="H509" s="156">
        <f>H515+H512</f>
        <v>15000</v>
      </c>
      <c r="I509" s="156">
        <f t="shared" ref="I509:N509" si="199">I515+I512</f>
        <v>14995</v>
      </c>
      <c r="J509" s="156">
        <f t="shared" si="199"/>
        <v>15000</v>
      </c>
      <c r="K509" s="156">
        <f t="shared" si="199"/>
        <v>16000</v>
      </c>
      <c r="L509" s="156">
        <f t="shared" si="199"/>
        <v>16000</v>
      </c>
      <c r="M509" s="156">
        <f t="shared" si="199"/>
        <v>0</v>
      </c>
      <c r="N509" s="156">
        <f t="shared" si="199"/>
        <v>0</v>
      </c>
      <c r="O509" s="287"/>
      <c r="P509" s="287"/>
      <c r="Q509" s="287"/>
      <c r="R509" s="287"/>
      <c r="S509" s="287"/>
      <c r="T509" s="287"/>
      <c r="U509" s="287"/>
      <c r="V509" s="287"/>
      <c r="W509" s="287"/>
      <c r="X509" s="293"/>
      <c r="Y509" s="2"/>
    </row>
    <row r="510" spans="1:25" s="220" customFormat="1" ht="53.25" customHeight="1">
      <c r="A510" s="213"/>
      <c r="B510" s="291"/>
      <c r="C510" s="288"/>
      <c r="D510" s="288"/>
      <c r="E510" s="288"/>
      <c r="F510" s="216" t="s">
        <v>42</v>
      </c>
      <c r="G510" s="156">
        <f>SUM(H510:N510)</f>
        <v>0</v>
      </c>
      <c r="H510" s="156">
        <f>H516</f>
        <v>0</v>
      </c>
      <c r="I510" s="156">
        <f t="shared" ref="I510:N510" si="200">I516</f>
        <v>0</v>
      </c>
      <c r="J510" s="156">
        <f t="shared" si="200"/>
        <v>0</v>
      </c>
      <c r="K510" s="156">
        <f t="shared" si="200"/>
        <v>0</v>
      </c>
      <c r="L510" s="156">
        <f t="shared" si="200"/>
        <v>0</v>
      </c>
      <c r="M510" s="156">
        <f t="shared" si="200"/>
        <v>0</v>
      </c>
      <c r="N510" s="156">
        <f t="shared" si="200"/>
        <v>0</v>
      </c>
      <c r="O510" s="288"/>
      <c r="P510" s="288"/>
      <c r="Q510" s="288"/>
      <c r="R510" s="288"/>
      <c r="S510" s="288"/>
      <c r="T510" s="288"/>
      <c r="U510" s="288"/>
      <c r="V510" s="288"/>
      <c r="W510" s="288"/>
      <c r="X510" s="294"/>
      <c r="Y510" s="2"/>
    </row>
    <row r="511" spans="1:25" s="265" customFormat="1" ht="53.25" customHeight="1">
      <c r="A511" s="260"/>
      <c r="B511" s="289" t="s">
        <v>162</v>
      </c>
      <c r="C511" s="295">
        <v>2020</v>
      </c>
      <c r="D511" s="295">
        <v>2026</v>
      </c>
      <c r="E511" s="296" t="s">
        <v>142</v>
      </c>
      <c r="F511" s="261" t="s">
        <v>36</v>
      </c>
      <c r="G511" s="156">
        <f>G512+G513</f>
        <v>74995</v>
      </c>
      <c r="H511" s="156">
        <f>H512+H513</f>
        <v>15000</v>
      </c>
      <c r="I511" s="156">
        <f t="shared" ref="I511:N511" si="201">I512+I513</f>
        <v>14995</v>
      </c>
      <c r="J511" s="156">
        <f t="shared" si="201"/>
        <v>15000</v>
      </c>
      <c r="K511" s="156">
        <f t="shared" si="201"/>
        <v>15000</v>
      </c>
      <c r="L511" s="156">
        <f t="shared" si="201"/>
        <v>15000</v>
      </c>
      <c r="M511" s="156">
        <f t="shared" si="201"/>
        <v>0</v>
      </c>
      <c r="N511" s="156">
        <f t="shared" si="201"/>
        <v>0</v>
      </c>
      <c r="O511" s="286" t="s">
        <v>163</v>
      </c>
      <c r="P511" s="286" t="s">
        <v>102</v>
      </c>
      <c r="Q511" s="286" t="s">
        <v>55</v>
      </c>
      <c r="R511" s="286">
        <v>15</v>
      </c>
      <c r="S511" s="286">
        <v>15</v>
      </c>
      <c r="T511" s="286">
        <v>15</v>
      </c>
      <c r="U511" s="286">
        <v>15</v>
      </c>
      <c r="V511" s="286">
        <v>15</v>
      </c>
      <c r="W511" s="286"/>
      <c r="X511" s="292"/>
      <c r="Y511" s="2"/>
    </row>
    <row r="512" spans="1:25" s="265" customFormat="1" ht="53.25" customHeight="1">
      <c r="A512" s="260"/>
      <c r="B512" s="290"/>
      <c r="C512" s="295"/>
      <c r="D512" s="295"/>
      <c r="E512" s="296"/>
      <c r="F512" s="261" t="s">
        <v>41</v>
      </c>
      <c r="G512" s="156">
        <f>SUM(H512:N512)</f>
        <v>74995</v>
      </c>
      <c r="H512" s="156">
        <v>15000</v>
      </c>
      <c r="I512" s="156">
        <v>14995</v>
      </c>
      <c r="J512" s="156">
        <v>15000</v>
      </c>
      <c r="K512" s="156">
        <v>15000</v>
      </c>
      <c r="L512" s="156">
        <v>15000</v>
      </c>
      <c r="M512" s="156">
        <v>0</v>
      </c>
      <c r="N512" s="156">
        <v>0</v>
      </c>
      <c r="O512" s="287"/>
      <c r="P512" s="287"/>
      <c r="Q512" s="287"/>
      <c r="R512" s="287"/>
      <c r="S512" s="287"/>
      <c r="T512" s="287"/>
      <c r="U512" s="287"/>
      <c r="V512" s="287"/>
      <c r="W512" s="287"/>
      <c r="X512" s="293"/>
      <c r="Y512" s="2"/>
    </row>
    <row r="513" spans="1:25" s="265" customFormat="1" ht="53.25" customHeight="1">
      <c r="A513" s="260"/>
      <c r="B513" s="291"/>
      <c r="C513" s="295"/>
      <c r="D513" s="295"/>
      <c r="E513" s="296"/>
      <c r="F513" s="261" t="s">
        <v>42</v>
      </c>
      <c r="G513" s="156">
        <f>SUM(H513:N513)</f>
        <v>0</v>
      </c>
      <c r="H513" s="156">
        <v>0</v>
      </c>
      <c r="I513" s="156">
        <v>0</v>
      </c>
      <c r="J513" s="156">
        <v>0</v>
      </c>
      <c r="K513" s="156">
        <v>0</v>
      </c>
      <c r="L513" s="156">
        <v>0</v>
      </c>
      <c r="M513" s="156">
        <v>0</v>
      </c>
      <c r="N513" s="156">
        <v>0</v>
      </c>
      <c r="O513" s="288"/>
      <c r="P513" s="288"/>
      <c r="Q513" s="288"/>
      <c r="R513" s="288"/>
      <c r="S513" s="288"/>
      <c r="T513" s="288"/>
      <c r="U513" s="288"/>
      <c r="V513" s="288"/>
      <c r="W513" s="288"/>
      <c r="X513" s="294"/>
      <c r="Y513" s="2"/>
    </row>
    <row r="514" spans="1:25" s="220" customFormat="1" ht="53.25" customHeight="1">
      <c r="A514" s="213"/>
      <c r="B514" s="289" t="s">
        <v>284</v>
      </c>
      <c r="C514" s="295">
        <v>2023</v>
      </c>
      <c r="D514" s="295">
        <v>2026</v>
      </c>
      <c r="E514" s="296" t="s">
        <v>142</v>
      </c>
      <c r="F514" s="216" t="s">
        <v>36</v>
      </c>
      <c r="G514" s="156">
        <f>G515+G516</f>
        <v>2000</v>
      </c>
      <c r="H514" s="156">
        <f>H515+H516</f>
        <v>0</v>
      </c>
      <c r="I514" s="156">
        <f t="shared" ref="I514:N514" si="202">I515+I516</f>
        <v>0</v>
      </c>
      <c r="J514" s="156">
        <f t="shared" si="202"/>
        <v>0</v>
      </c>
      <c r="K514" s="156">
        <f t="shared" si="202"/>
        <v>1000</v>
      </c>
      <c r="L514" s="156">
        <f t="shared" si="202"/>
        <v>1000</v>
      </c>
      <c r="M514" s="156">
        <f t="shared" si="202"/>
        <v>0</v>
      </c>
      <c r="N514" s="156">
        <f t="shared" si="202"/>
        <v>0</v>
      </c>
      <c r="O514" s="286" t="s">
        <v>138</v>
      </c>
      <c r="P514" s="286" t="s">
        <v>96</v>
      </c>
      <c r="Q514" s="286">
        <v>100</v>
      </c>
      <c r="R514" s="286"/>
      <c r="S514" s="286"/>
      <c r="T514" s="286"/>
      <c r="U514" s="286">
        <v>100</v>
      </c>
      <c r="V514" s="286">
        <v>100</v>
      </c>
      <c r="W514" s="286"/>
      <c r="X514" s="292"/>
      <c r="Y514" s="2"/>
    </row>
    <row r="515" spans="1:25" s="220" customFormat="1" ht="53.25" customHeight="1">
      <c r="A515" s="213"/>
      <c r="B515" s="290"/>
      <c r="C515" s="295"/>
      <c r="D515" s="295"/>
      <c r="E515" s="296"/>
      <c r="F515" s="216" t="s">
        <v>41</v>
      </c>
      <c r="G515" s="156">
        <f>SUM(H515:N515)</f>
        <v>2000</v>
      </c>
      <c r="H515" s="156">
        <v>0</v>
      </c>
      <c r="I515" s="156">
        <v>0</v>
      </c>
      <c r="J515" s="156">
        <v>0</v>
      </c>
      <c r="K515" s="156">
        <v>1000</v>
      </c>
      <c r="L515" s="156">
        <v>1000</v>
      </c>
      <c r="M515" s="156">
        <v>0</v>
      </c>
      <c r="N515" s="156">
        <v>0</v>
      </c>
      <c r="O515" s="287"/>
      <c r="P515" s="287"/>
      <c r="Q515" s="287"/>
      <c r="R515" s="287"/>
      <c r="S515" s="287"/>
      <c r="T515" s="287"/>
      <c r="U515" s="287"/>
      <c r="V515" s="287"/>
      <c r="W515" s="287"/>
      <c r="X515" s="293"/>
      <c r="Y515" s="2"/>
    </row>
    <row r="516" spans="1:25" s="220" customFormat="1" ht="53.25" customHeight="1">
      <c r="A516" s="213"/>
      <c r="B516" s="291"/>
      <c r="C516" s="295"/>
      <c r="D516" s="295"/>
      <c r="E516" s="296"/>
      <c r="F516" s="216" t="s">
        <v>42</v>
      </c>
      <c r="G516" s="156">
        <f>SUM(H516:N516)</f>
        <v>0</v>
      </c>
      <c r="H516" s="156">
        <v>0</v>
      </c>
      <c r="I516" s="156">
        <v>0</v>
      </c>
      <c r="J516" s="156">
        <v>0</v>
      </c>
      <c r="K516" s="156">
        <v>0</v>
      </c>
      <c r="L516" s="156">
        <v>0</v>
      </c>
      <c r="M516" s="156">
        <v>0</v>
      </c>
      <c r="N516" s="156">
        <v>0</v>
      </c>
      <c r="O516" s="288"/>
      <c r="P516" s="288"/>
      <c r="Q516" s="288"/>
      <c r="R516" s="288"/>
      <c r="S516" s="288"/>
      <c r="T516" s="288"/>
      <c r="U516" s="288"/>
      <c r="V516" s="288"/>
      <c r="W516" s="288"/>
      <c r="X516" s="294"/>
      <c r="Y516" s="2"/>
    </row>
    <row r="517" spans="1:25" ht="43.9" customHeight="1">
      <c r="A517" s="417"/>
      <c r="B517" s="289" t="s">
        <v>243</v>
      </c>
      <c r="C517" s="295">
        <v>2023</v>
      </c>
      <c r="D517" s="295">
        <v>2026</v>
      </c>
      <c r="E517" s="286" t="s">
        <v>55</v>
      </c>
      <c r="F517" s="286" t="s">
        <v>55</v>
      </c>
      <c r="G517" s="299" t="s">
        <v>55</v>
      </c>
      <c r="H517" s="299" t="s">
        <v>55</v>
      </c>
      <c r="I517" s="299" t="s">
        <v>55</v>
      </c>
      <c r="J517" s="299" t="s">
        <v>55</v>
      </c>
      <c r="K517" s="299" t="s">
        <v>55</v>
      </c>
      <c r="L517" s="169" t="s">
        <v>55</v>
      </c>
      <c r="M517" s="299" t="s">
        <v>55</v>
      </c>
      <c r="N517" s="299" t="s">
        <v>55</v>
      </c>
      <c r="O517" s="50" t="s">
        <v>55</v>
      </c>
      <c r="P517" s="50" t="s">
        <v>55</v>
      </c>
      <c r="Q517" s="50" t="s">
        <v>55</v>
      </c>
      <c r="R517" s="50" t="s">
        <v>55</v>
      </c>
      <c r="S517" s="50" t="s">
        <v>55</v>
      </c>
      <c r="T517" s="50" t="s">
        <v>55</v>
      </c>
      <c r="U517" s="50" t="s">
        <v>55</v>
      </c>
      <c r="V517" s="50" t="s">
        <v>55</v>
      </c>
      <c r="W517" s="50" t="s">
        <v>55</v>
      </c>
      <c r="X517" s="50" t="s">
        <v>55</v>
      </c>
      <c r="Y517" s="2"/>
    </row>
    <row r="518" spans="1:25" ht="1.5" hidden="1" customHeight="1">
      <c r="A518" s="352"/>
      <c r="B518" s="291"/>
      <c r="C518" s="295"/>
      <c r="D518" s="295"/>
      <c r="E518" s="288"/>
      <c r="F518" s="288"/>
      <c r="G518" s="301"/>
      <c r="H518" s="301"/>
      <c r="I518" s="301"/>
      <c r="J518" s="301"/>
      <c r="K518" s="301"/>
      <c r="L518" s="21"/>
      <c r="M518" s="301"/>
      <c r="N518" s="301"/>
      <c r="O518" s="15"/>
      <c r="P518" s="15"/>
      <c r="Q518" s="15"/>
      <c r="R518" s="15"/>
      <c r="S518" s="15"/>
      <c r="T518" s="15"/>
      <c r="U518" s="15"/>
      <c r="V518" s="15"/>
      <c r="W518" s="15"/>
      <c r="X518" s="12"/>
      <c r="Y518" s="2"/>
    </row>
    <row r="519" spans="1:25" ht="29.25" customHeight="1">
      <c r="A519" s="19"/>
      <c r="B519" s="289" t="s">
        <v>242</v>
      </c>
      <c r="C519" s="286">
        <v>2023</v>
      </c>
      <c r="D519" s="286">
        <v>2026</v>
      </c>
      <c r="E519" s="286" t="s">
        <v>142</v>
      </c>
      <c r="F519" s="17" t="s">
        <v>36</v>
      </c>
      <c r="G519" s="156">
        <f>G520</f>
        <v>12697487.889999999</v>
      </c>
      <c r="H519" s="156">
        <f>H520+H521</f>
        <v>0</v>
      </c>
      <c r="I519" s="156">
        <f t="shared" ref="I519:N519" si="203">I520+I521</f>
        <v>0</v>
      </c>
      <c r="J519" s="156">
        <f t="shared" si="203"/>
        <v>0</v>
      </c>
      <c r="K519" s="156">
        <f t="shared" si="203"/>
        <v>3527754.86</v>
      </c>
      <c r="L519" s="156">
        <f t="shared" si="203"/>
        <v>3064711.01</v>
      </c>
      <c r="M519" s="156">
        <f t="shared" si="203"/>
        <v>3051611.01</v>
      </c>
      <c r="N519" s="156">
        <f t="shared" si="203"/>
        <v>3053411.01</v>
      </c>
      <c r="O519" s="286" t="s">
        <v>55</v>
      </c>
      <c r="P519" s="286" t="s">
        <v>55</v>
      </c>
      <c r="Q519" s="286" t="s">
        <v>55</v>
      </c>
      <c r="R519" s="286" t="s">
        <v>55</v>
      </c>
      <c r="S519" s="286" t="s">
        <v>55</v>
      </c>
      <c r="T519" s="286" t="s">
        <v>55</v>
      </c>
      <c r="U519" s="286" t="s">
        <v>55</v>
      </c>
      <c r="V519" s="286" t="s">
        <v>55</v>
      </c>
      <c r="W519" s="286" t="s">
        <v>55</v>
      </c>
      <c r="X519" s="292" t="s">
        <v>55</v>
      </c>
      <c r="Y519" s="2"/>
    </row>
    <row r="520" spans="1:25" ht="37.5" customHeight="1">
      <c r="A520" s="417"/>
      <c r="B520" s="290"/>
      <c r="C520" s="287"/>
      <c r="D520" s="287"/>
      <c r="E520" s="287"/>
      <c r="F520" s="17" t="s">
        <v>41</v>
      </c>
      <c r="G520" s="156">
        <f>SUM(H520:N520)</f>
        <v>12697487.889999999</v>
      </c>
      <c r="H520" s="156">
        <f>H532+H526+H523+H529</f>
        <v>0</v>
      </c>
      <c r="I520" s="156">
        <f t="shared" ref="I520:N520" si="204">I532+I526+I523+I529</f>
        <v>0</v>
      </c>
      <c r="J520" s="156">
        <f t="shared" si="204"/>
        <v>0</v>
      </c>
      <c r="K520" s="156">
        <f t="shared" si="204"/>
        <v>3527754.86</v>
      </c>
      <c r="L520" s="156">
        <f t="shared" si="204"/>
        <v>3064711.01</v>
      </c>
      <c r="M520" s="156">
        <f t="shared" si="204"/>
        <v>3051611.01</v>
      </c>
      <c r="N520" s="156">
        <f t="shared" si="204"/>
        <v>3053411.01</v>
      </c>
      <c r="O520" s="287"/>
      <c r="P520" s="287"/>
      <c r="Q520" s="287"/>
      <c r="R520" s="287"/>
      <c r="S520" s="287"/>
      <c r="T520" s="287"/>
      <c r="U520" s="287"/>
      <c r="V520" s="287"/>
      <c r="W520" s="287"/>
      <c r="X520" s="293"/>
      <c r="Y520" s="2"/>
    </row>
    <row r="521" spans="1:25" ht="36" customHeight="1">
      <c r="A521" s="352"/>
      <c r="B521" s="291"/>
      <c r="C521" s="288"/>
      <c r="D521" s="288"/>
      <c r="E521" s="288"/>
      <c r="F521" s="17" t="s">
        <v>42</v>
      </c>
      <c r="G521" s="156">
        <f>SUM(H521:N521)</f>
        <v>0</v>
      </c>
      <c r="H521" s="156">
        <f>H533+H527+H524+H530</f>
        <v>0</v>
      </c>
      <c r="I521" s="156">
        <f t="shared" ref="I521:N521" si="205">I533+I527+I524+I530</f>
        <v>0</v>
      </c>
      <c r="J521" s="156">
        <f t="shared" si="205"/>
        <v>0</v>
      </c>
      <c r="K521" s="156">
        <f t="shared" si="205"/>
        <v>0</v>
      </c>
      <c r="L521" s="156">
        <f t="shared" si="205"/>
        <v>0</v>
      </c>
      <c r="M521" s="156">
        <f t="shared" si="205"/>
        <v>0</v>
      </c>
      <c r="N521" s="156">
        <f t="shared" si="205"/>
        <v>0</v>
      </c>
      <c r="O521" s="288"/>
      <c r="P521" s="288"/>
      <c r="Q521" s="288"/>
      <c r="R521" s="288"/>
      <c r="S521" s="288"/>
      <c r="T521" s="288"/>
      <c r="U521" s="288"/>
      <c r="V521" s="288"/>
      <c r="W521" s="288"/>
      <c r="X521" s="294"/>
      <c r="Y521" s="2"/>
    </row>
    <row r="522" spans="1:25" s="222" customFormat="1" ht="36" customHeight="1">
      <c r="A522" s="417"/>
      <c r="B522" s="289" t="s">
        <v>244</v>
      </c>
      <c r="C522" s="295">
        <v>2023</v>
      </c>
      <c r="D522" s="295">
        <v>2026</v>
      </c>
      <c r="E522" s="296" t="s">
        <v>142</v>
      </c>
      <c r="F522" s="221" t="s">
        <v>36</v>
      </c>
      <c r="G522" s="156">
        <f>G523+G524</f>
        <v>1100000</v>
      </c>
      <c r="H522" s="156">
        <f>H523+H524</f>
        <v>0</v>
      </c>
      <c r="I522" s="156">
        <f t="shared" ref="I522:N522" si="206">I523+I524</f>
        <v>0</v>
      </c>
      <c r="J522" s="156">
        <f t="shared" si="206"/>
        <v>0</v>
      </c>
      <c r="K522" s="156">
        <f t="shared" si="206"/>
        <v>200000</v>
      </c>
      <c r="L522" s="156">
        <f t="shared" si="206"/>
        <v>300000</v>
      </c>
      <c r="M522" s="156">
        <f t="shared" si="206"/>
        <v>300000</v>
      </c>
      <c r="N522" s="156">
        <f t="shared" si="206"/>
        <v>300000</v>
      </c>
      <c r="O522" s="286" t="s">
        <v>247</v>
      </c>
      <c r="P522" s="286" t="s">
        <v>102</v>
      </c>
      <c r="Q522" s="286"/>
      <c r="R522" s="286" t="s">
        <v>55</v>
      </c>
      <c r="S522" s="286" t="s">
        <v>55</v>
      </c>
      <c r="T522" s="286" t="s">
        <v>55</v>
      </c>
      <c r="U522" s="286">
        <v>1</v>
      </c>
      <c r="V522" s="286">
        <v>1</v>
      </c>
      <c r="W522" s="286">
        <v>1</v>
      </c>
      <c r="X522" s="292">
        <v>1</v>
      </c>
      <c r="Y522" s="2"/>
    </row>
    <row r="523" spans="1:25" s="222" customFormat="1" ht="36" customHeight="1">
      <c r="A523" s="351"/>
      <c r="B523" s="290"/>
      <c r="C523" s="295"/>
      <c r="D523" s="295"/>
      <c r="E523" s="296"/>
      <c r="F523" s="221" t="s">
        <v>41</v>
      </c>
      <c r="G523" s="156">
        <f>SUM(H523:N523)</f>
        <v>1100000</v>
      </c>
      <c r="H523" s="156">
        <v>0</v>
      </c>
      <c r="I523" s="156">
        <v>0</v>
      </c>
      <c r="J523" s="156">
        <v>0</v>
      </c>
      <c r="K523" s="156">
        <v>200000</v>
      </c>
      <c r="L523" s="156">
        <v>300000</v>
      </c>
      <c r="M523" s="156">
        <v>300000</v>
      </c>
      <c r="N523" s="156">
        <v>300000</v>
      </c>
      <c r="O523" s="287"/>
      <c r="P523" s="287"/>
      <c r="Q523" s="287"/>
      <c r="R523" s="287"/>
      <c r="S523" s="287"/>
      <c r="T523" s="287"/>
      <c r="U523" s="287"/>
      <c r="V523" s="287"/>
      <c r="W523" s="287"/>
      <c r="X523" s="293"/>
      <c r="Y523" s="2"/>
    </row>
    <row r="524" spans="1:25" s="222" customFormat="1" ht="46.9" customHeight="1">
      <c r="A524" s="352"/>
      <c r="B524" s="291"/>
      <c r="C524" s="295"/>
      <c r="D524" s="295"/>
      <c r="E524" s="296"/>
      <c r="F524" s="221" t="s">
        <v>42</v>
      </c>
      <c r="G524" s="156">
        <f>SUM(H524:N524)</f>
        <v>0</v>
      </c>
      <c r="H524" s="156">
        <v>0</v>
      </c>
      <c r="I524" s="156">
        <v>0</v>
      </c>
      <c r="J524" s="156">
        <v>0</v>
      </c>
      <c r="K524" s="156">
        <v>0</v>
      </c>
      <c r="L524" s="156">
        <v>0</v>
      </c>
      <c r="M524" s="156">
        <v>0</v>
      </c>
      <c r="N524" s="156">
        <v>0</v>
      </c>
      <c r="O524" s="288"/>
      <c r="P524" s="288"/>
      <c r="Q524" s="288"/>
      <c r="R524" s="288"/>
      <c r="S524" s="288"/>
      <c r="T524" s="288"/>
      <c r="U524" s="288"/>
      <c r="V524" s="288"/>
      <c r="W524" s="288"/>
      <c r="X524" s="294"/>
      <c r="Y524" s="2"/>
    </row>
    <row r="525" spans="1:25" s="222" customFormat="1" ht="36" customHeight="1">
      <c r="A525" s="417"/>
      <c r="B525" s="289" t="s">
        <v>245</v>
      </c>
      <c r="C525" s="295">
        <v>2023</v>
      </c>
      <c r="D525" s="295">
        <v>2026</v>
      </c>
      <c r="E525" s="296" t="s">
        <v>142</v>
      </c>
      <c r="F525" s="221" t="s">
        <v>36</v>
      </c>
      <c r="G525" s="156">
        <f>G526+G527</f>
        <v>5569733.0300000003</v>
      </c>
      <c r="H525" s="156">
        <f>H526+H527</f>
        <v>0</v>
      </c>
      <c r="I525" s="156">
        <f t="shared" ref="I525:N525" si="207">I526+I527</f>
        <v>0</v>
      </c>
      <c r="J525" s="156">
        <f t="shared" si="207"/>
        <v>0</v>
      </c>
      <c r="K525" s="156">
        <f t="shared" si="207"/>
        <v>300000</v>
      </c>
      <c r="L525" s="156">
        <f t="shared" si="207"/>
        <v>1764711.01</v>
      </c>
      <c r="M525" s="156">
        <f t="shared" si="207"/>
        <v>1751611.01</v>
      </c>
      <c r="N525" s="156">
        <f t="shared" si="207"/>
        <v>1753411.01</v>
      </c>
      <c r="O525" s="286" t="s">
        <v>138</v>
      </c>
      <c r="P525" s="286" t="s">
        <v>102</v>
      </c>
      <c r="Q525" s="286"/>
      <c r="R525" s="286" t="s">
        <v>55</v>
      </c>
      <c r="S525" s="286" t="s">
        <v>55</v>
      </c>
      <c r="T525" s="286" t="s">
        <v>55</v>
      </c>
      <c r="U525" s="286">
        <v>100</v>
      </c>
      <c r="V525" s="286">
        <v>100</v>
      </c>
      <c r="W525" s="286">
        <v>100</v>
      </c>
      <c r="X525" s="292">
        <v>100</v>
      </c>
      <c r="Y525" s="2"/>
    </row>
    <row r="526" spans="1:25" s="222" customFormat="1" ht="36" customHeight="1">
      <c r="A526" s="351"/>
      <c r="B526" s="290"/>
      <c r="C526" s="295"/>
      <c r="D526" s="295"/>
      <c r="E526" s="296"/>
      <c r="F526" s="221" t="s">
        <v>41</v>
      </c>
      <c r="G526" s="156">
        <f>SUM(H526:N526)</f>
        <v>5569733.0300000003</v>
      </c>
      <c r="H526" s="156">
        <v>0</v>
      </c>
      <c r="I526" s="156">
        <v>0</v>
      </c>
      <c r="J526" s="156">
        <v>0</v>
      </c>
      <c r="K526" s="156">
        <v>300000</v>
      </c>
      <c r="L526" s="156">
        <v>1764711.01</v>
      </c>
      <c r="M526" s="156">
        <v>1751611.01</v>
      </c>
      <c r="N526" s="156">
        <v>1753411.01</v>
      </c>
      <c r="O526" s="287"/>
      <c r="P526" s="287"/>
      <c r="Q526" s="287"/>
      <c r="R526" s="287"/>
      <c r="S526" s="287"/>
      <c r="T526" s="287"/>
      <c r="U526" s="287"/>
      <c r="V526" s="287"/>
      <c r="W526" s="287"/>
      <c r="X526" s="293"/>
      <c r="Y526" s="2"/>
    </row>
    <row r="527" spans="1:25" s="222" customFormat="1" ht="36" customHeight="1">
      <c r="A527" s="352"/>
      <c r="B527" s="291"/>
      <c r="C527" s="295"/>
      <c r="D527" s="295"/>
      <c r="E527" s="296"/>
      <c r="F527" s="221" t="s">
        <v>42</v>
      </c>
      <c r="G527" s="156">
        <f>SUM(H527:N527)</f>
        <v>0</v>
      </c>
      <c r="H527" s="156">
        <v>0</v>
      </c>
      <c r="I527" s="156">
        <v>0</v>
      </c>
      <c r="J527" s="156">
        <v>0</v>
      </c>
      <c r="K527" s="156">
        <v>0</v>
      </c>
      <c r="L527" s="156">
        <v>0</v>
      </c>
      <c r="M527" s="156">
        <v>0</v>
      </c>
      <c r="N527" s="156">
        <v>0</v>
      </c>
      <c r="O527" s="288"/>
      <c r="P527" s="288"/>
      <c r="Q527" s="288"/>
      <c r="R527" s="288"/>
      <c r="S527" s="288"/>
      <c r="T527" s="288"/>
      <c r="U527" s="288"/>
      <c r="V527" s="288"/>
      <c r="W527" s="288"/>
      <c r="X527" s="294"/>
      <c r="Y527" s="2"/>
    </row>
    <row r="528" spans="1:25" s="259" customFormat="1" ht="36" customHeight="1">
      <c r="A528" s="257"/>
      <c r="B528" s="289" t="s">
        <v>246</v>
      </c>
      <c r="C528" s="295">
        <v>2023</v>
      </c>
      <c r="D528" s="295">
        <v>2026</v>
      </c>
      <c r="E528" s="296" t="s">
        <v>142</v>
      </c>
      <c r="F528" s="258" t="s">
        <v>36</v>
      </c>
      <c r="G528" s="156">
        <f>G529+G530</f>
        <v>6025572.79</v>
      </c>
      <c r="H528" s="156">
        <f>H529+H530</f>
        <v>0</v>
      </c>
      <c r="I528" s="156">
        <f t="shared" ref="I528:N528" si="208">I529+I530</f>
        <v>0</v>
      </c>
      <c r="J528" s="156">
        <f t="shared" si="208"/>
        <v>0</v>
      </c>
      <c r="K528" s="156">
        <f t="shared" si="208"/>
        <v>3025572.79</v>
      </c>
      <c r="L528" s="156">
        <f t="shared" si="208"/>
        <v>1000000</v>
      </c>
      <c r="M528" s="156">
        <f t="shared" si="208"/>
        <v>1000000</v>
      </c>
      <c r="N528" s="156">
        <f t="shared" si="208"/>
        <v>1000000</v>
      </c>
      <c r="O528" s="286" t="s">
        <v>224</v>
      </c>
      <c r="P528" s="286" t="s">
        <v>102</v>
      </c>
      <c r="Q528" s="286"/>
      <c r="R528" s="286" t="s">
        <v>55</v>
      </c>
      <c r="S528" s="286" t="s">
        <v>55</v>
      </c>
      <c r="T528" s="286" t="s">
        <v>55</v>
      </c>
      <c r="U528" s="286">
        <v>1</v>
      </c>
      <c r="V528" s="286">
        <v>1</v>
      </c>
      <c r="W528" s="286">
        <v>1</v>
      </c>
      <c r="X528" s="292">
        <v>1</v>
      </c>
      <c r="Y528" s="2"/>
    </row>
    <row r="529" spans="1:25" s="259" customFormat="1" ht="36" customHeight="1">
      <c r="A529" s="257"/>
      <c r="B529" s="290"/>
      <c r="C529" s="295"/>
      <c r="D529" s="295"/>
      <c r="E529" s="296"/>
      <c r="F529" s="258" t="s">
        <v>41</v>
      </c>
      <c r="G529" s="156">
        <f>SUM(H529:N529)</f>
        <v>6025572.79</v>
      </c>
      <c r="H529" s="156">
        <v>0</v>
      </c>
      <c r="I529" s="156">
        <v>0</v>
      </c>
      <c r="J529" s="156">
        <v>0</v>
      </c>
      <c r="K529" s="156">
        <v>3025572.79</v>
      </c>
      <c r="L529" s="156">
        <v>1000000</v>
      </c>
      <c r="M529" s="156">
        <v>1000000</v>
      </c>
      <c r="N529" s="156">
        <v>1000000</v>
      </c>
      <c r="O529" s="287"/>
      <c r="P529" s="287"/>
      <c r="Q529" s="287"/>
      <c r="R529" s="287"/>
      <c r="S529" s="287"/>
      <c r="T529" s="287"/>
      <c r="U529" s="287"/>
      <c r="V529" s="287"/>
      <c r="W529" s="287"/>
      <c r="X529" s="293"/>
      <c r="Y529" s="2"/>
    </row>
    <row r="530" spans="1:25" s="259" customFormat="1" ht="36" customHeight="1">
      <c r="A530" s="257"/>
      <c r="B530" s="291"/>
      <c r="C530" s="295"/>
      <c r="D530" s="295"/>
      <c r="E530" s="296"/>
      <c r="F530" s="258" t="s">
        <v>42</v>
      </c>
      <c r="G530" s="156">
        <f>SUM(H530:N530)</f>
        <v>0</v>
      </c>
      <c r="H530" s="156">
        <v>0</v>
      </c>
      <c r="I530" s="156">
        <v>0</v>
      </c>
      <c r="J530" s="156">
        <v>0</v>
      </c>
      <c r="K530" s="156">
        <v>0</v>
      </c>
      <c r="L530" s="156">
        <v>0</v>
      </c>
      <c r="M530" s="156">
        <v>0</v>
      </c>
      <c r="N530" s="156">
        <v>0</v>
      </c>
      <c r="O530" s="288"/>
      <c r="P530" s="288"/>
      <c r="Q530" s="288"/>
      <c r="R530" s="288"/>
      <c r="S530" s="288"/>
      <c r="T530" s="288"/>
      <c r="U530" s="288"/>
      <c r="V530" s="288"/>
      <c r="W530" s="288"/>
      <c r="X530" s="294"/>
      <c r="Y530" s="2"/>
    </row>
    <row r="531" spans="1:25" ht="37.5" customHeight="1">
      <c r="A531" s="417"/>
      <c r="B531" s="289" t="s">
        <v>270</v>
      </c>
      <c r="C531" s="295">
        <v>2023</v>
      </c>
      <c r="D531" s="295">
        <v>2026</v>
      </c>
      <c r="E531" s="296" t="s">
        <v>142</v>
      </c>
      <c r="F531" s="17" t="s">
        <v>36</v>
      </c>
      <c r="G531" s="156">
        <f>G532+G533</f>
        <v>2182.0700000000002</v>
      </c>
      <c r="H531" s="156">
        <f>H532+H533</f>
        <v>0</v>
      </c>
      <c r="I531" s="156">
        <f t="shared" ref="I531:N531" si="209">I532+I533</f>
        <v>0</v>
      </c>
      <c r="J531" s="156">
        <f t="shared" si="209"/>
        <v>0</v>
      </c>
      <c r="K531" s="156">
        <f t="shared" si="209"/>
        <v>2182.0700000000002</v>
      </c>
      <c r="L531" s="156">
        <f t="shared" si="209"/>
        <v>0</v>
      </c>
      <c r="M531" s="156">
        <f t="shared" si="209"/>
        <v>0</v>
      </c>
      <c r="N531" s="156">
        <f t="shared" si="209"/>
        <v>0</v>
      </c>
      <c r="O531" s="286" t="s">
        <v>224</v>
      </c>
      <c r="P531" s="286" t="s">
        <v>102</v>
      </c>
      <c r="Q531" s="286"/>
      <c r="R531" s="286" t="s">
        <v>55</v>
      </c>
      <c r="S531" s="286" t="s">
        <v>55</v>
      </c>
      <c r="T531" s="286" t="s">
        <v>55</v>
      </c>
      <c r="U531" s="286">
        <v>8</v>
      </c>
      <c r="V531" s="286"/>
      <c r="W531" s="286"/>
      <c r="X531" s="292"/>
      <c r="Y531" s="2"/>
    </row>
    <row r="532" spans="1:25" ht="37.5" customHeight="1">
      <c r="A532" s="351"/>
      <c r="B532" s="290"/>
      <c r="C532" s="295"/>
      <c r="D532" s="295"/>
      <c r="E532" s="296"/>
      <c r="F532" s="17" t="s">
        <v>41</v>
      </c>
      <c r="G532" s="156">
        <f>SUM(H532:N532)</f>
        <v>2182.0700000000002</v>
      </c>
      <c r="H532" s="156">
        <v>0</v>
      </c>
      <c r="I532" s="156">
        <v>0</v>
      </c>
      <c r="J532" s="156">
        <v>0</v>
      </c>
      <c r="K532" s="156">
        <v>2182.0700000000002</v>
      </c>
      <c r="L532" s="156">
        <v>0</v>
      </c>
      <c r="M532" s="156">
        <v>0</v>
      </c>
      <c r="N532" s="156">
        <v>0</v>
      </c>
      <c r="O532" s="287"/>
      <c r="P532" s="287"/>
      <c r="Q532" s="287"/>
      <c r="R532" s="287"/>
      <c r="S532" s="287"/>
      <c r="T532" s="287"/>
      <c r="U532" s="287"/>
      <c r="V532" s="287"/>
      <c r="W532" s="287"/>
      <c r="X532" s="293"/>
      <c r="Y532" s="2"/>
    </row>
    <row r="533" spans="1:25" ht="76.150000000000006" customHeight="1">
      <c r="A533" s="352"/>
      <c r="B533" s="291"/>
      <c r="C533" s="295"/>
      <c r="D533" s="295"/>
      <c r="E533" s="296"/>
      <c r="F533" s="17" t="s">
        <v>42</v>
      </c>
      <c r="G533" s="156">
        <f>SUM(H533:N533)</f>
        <v>0</v>
      </c>
      <c r="H533" s="156">
        <v>0</v>
      </c>
      <c r="I533" s="156">
        <v>0</v>
      </c>
      <c r="J533" s="156">
        <v>0</v>
      </c>
      <c r="K533" s="156">
        <v>0</v>
      </c>
      <c r="L533" s="156">
        <v>0</v>
      </c>
      <c r="M533" s="156">
        <v>0</v>
      </c>
      <c r="N533" s="156">
        <v>0</v>
      </c>
      <c r="O533" s="288"/>
      <c r="P533" s="288"/>
      <c r="Q533" s="288"/>
      <c r="R533" s="288"/>
      <c r="S533" s="288"/>
      <c r="T533" s="288"/>
      <c r="U533" s="288"/>
      <c r="V533" s="288"/>
      <c r="W533" s="288"/>
      <c r="X533" s="294"/>
      <c r="Y533" s="2"/>
    </row>
    <row r="534" spans="1:25" ht="31.5">
      <c r="A534" s="415" t="s">
        <v>69</v>
      </c>
      <c r="B534" s="415"/>
      <c r="C534" s="415"/>
      <c r="D534" s="415"/>
      <c r="E534" s="415"/>
      <c r="F534" s="25" t="s">
        <v>36</v>
      </c>
      <c r="G534" s="172">
        <f>G535+G536</f>
        <v>213195882.97999999</v>
      </c>
      <c r="H534" s="173">
        <f>H535+H536</f>
        <v>31587625.730000004</v>
      </c>
      <c r="I534" s="173">
        <f t="shared" ref="I534:N534" si="210">I535+I536</f>
        <v>26146760.390000001</v>
      </c>
      <c r="J534" s="173">
        <f t="shared" si="210"/>
        <v>48887368.659999996</v>
      </c>
      <c r="K534" s="173">
        <f t="shared" si="210"/>
        <v>47146807.549999997</v>
      </c>
      <c r="L534" s="173">
        <f t="shared" si="210"/>
        <v>27029691.589999996</v>
      </c>
      <c r="M534" s="173">
        <f t="shared" si="210"/>
        <v>15435349.529999999</v>
      </c>
      <c r="N534" s="173">
        <f t="shared" si="210"/>
        <v>16962279.529999997</v>
      </c>
      <c r="O534" s="295" t="s">
        <v>35</v>
      </c>
      <c r="P534" s="295" t="s">
        <v>35</v>
      </c>
      <c r="Q534" s="295" t="s">
        <v>35</v>
      </c>
      <c r="R534" s="295" t="s">
        <v>35</v>
      </c>
      <c r="S534" s="295" t="s">
        <v>35</v>
      </c>
      <c r="T534" s="295" t="s">
        <v>35</v>
      </c>
      <c r="U534" s="295" t="s">
        <v>35</v>
      </c>
      <c r="V534" s="295" t="s">
        <v>35</v>
      </c>
      <c r="W534" s="295" t="s">
        <v>35</v>
      </c>
      <c r="X534" s="297" t="s">
        <v>35</v>
      </c>
      <c r="Y534" s="2"/>
    </row>
    <row r="535" spans="1:25" ht="63" customHeight="1">
      <c r="A535" s="415"/>
      <c r="B535" s="415"/>
      <c r="C535" s="415"/>
      <c r="D535" s="415"/>
      <c r="E535" s="415"/>
      <c r="F535" s="25" t="s">
        <v>41</v>
      </c>
      <c r="G535" s="172">
        <f>SUM(H535:N535)</f>
        <v>118270693.91</v>
      </c>
      <c r="H535" s="173">
        <f t="shared" ref="H535:N535" si="211">H300+H319+H415+H520+H294+H483+H425+H310+H509</f>
        <v>12891310.240000002</v>
      </c>
      <c r="I535" s="173">
        <f t="shared" si="211"/>
        <v>14328201.969999999</v>
      </c>
      <c r="J535" s="173">
        <f t="shared" si="211"/>
        <v>13495377.41</v>
      </c>
      <c r="K535" s="173">
        <f t="shared" si="211"/>
        <v>18155299.199999999</v>
      </c>
      <c r="L535" s="173">
        <f t="shared" si="211"/>
        <v>27020753.069999997</v>
      </c>
      <c r="M535" s="173">
        <f t="shared" si="211"/>
        <v>15426411.01</v>
      </c>
      <c r="N535" s="173">
        <f t="shared" si="211"/>
        <v>16953341.009999998</v>
      </c>
      <c r="O535" s="295"/>
      <c r="P535" s="295"/>
      <c r="Q535" s="295"/>
      <c r="R535" s="295"/>
      <c r="S535" s="295"/>
      <c r="T535" s="295"/>
      <c r="U535" s="295"/>
      <c r="V535" s="295"/>
      <c r="W535" s="295"/>
      <c r="X535" s="297"/>
      <c r="Y535" s="2"/>
    </row>
    <row r="536" spans="1:25" ht="47.25">
      <c r="A536" s="415"/>
      <c r="B536" s="415"/>
      <c r="C536" s="415"/>
      <c r="D536" s="415"/>
      <c r="E536" s="415"/>
      <c r="F536" s="25" t="s">
        <v>42</v>
      </c>
      <c r="G536" s="172">
        <f>SUM(H536:N536)</f>
        <v>94925189.069999993</v>
      </c>
      <c r="H536" s="172">
        <f t="shared" ref="H536:N536" si="212">H301+H320+H521+H295+H484+H426+H311+H510+H416</f>
        <v>18696315.490000002</v>
      </c>
      <c r="I536" s="172">
        <f t="shared" si="212"/>
        <v>11818558.42</v>
      </c>
      <c r="J536" s="172">
        <f t="shared" si="212"/>
        <v>35391991.25</v>
      </c>
      <c r="K536" s="172">
        <f t="shared" si="212"/>
        <v>28991508.350000001</v>
      </c>
      <c r="L536" s="172">
        <f t="shared" si="212"/>
        <v>8938.52</v>
      </c>
      <c r="M536" s="172">
        <f t="shared" si="212"/>
        <v>8938.52</v>
      </c>
      <c r="N536" s="172">
        <f t="shared" si="212"/>
        <v>8938.52</v>
      </c>
      <c r="O536" s="295"/>
      <c r="P536" s="295"/>
      <c r="Q536" s="295"/>
      <c r="R536" s="295"/>
      <c r="S536" s="295"/>
      <c r="T536" s="295"/>
      <c r="U536" s="295"/>
      <c r="V536" s="295"/>
      <c r="W536" s="295"/>
      <c r="X536" s="297"/>
      <c r="Y536" s="2"/>
    </row>
    <row r="537" spans="1:25" ht="31.5">
      <c r="A537" s="418" t="s">
        <v>45</v>
      </c>
      <c r="B537" s="419"/>
      <c r="C537" s="416"/>
      <c r="D537" s="416"/>
      <c r="E537" s="414"/>
      <c r="F537" s="40" t="s">
        <v>36</v>
      </c>
      <c r="G537" s="174">
        <f>G538+G539</f>
        <v>1141615316.6199999</v>
      </c>
      <c r="H537" s="174">
        <f>H538+H539</f>
        <v>173932636.59</v>
      </c>
      <c r="I537" s="175">
        <f t="shared" ref="I537:N537" si="213">I538+I539</f>
        <v>147974226.75</v>
      </c>
      <c r="J537" s="175">
        <f t="shared" si="213"/>
        <v>192074909.19</v>
      </c>
      <c r="K537" s="175">
        <f t="shared" si="213"/>
        <v>209421724.75</v>
      </c>
      <c r="L537" s="175">
        <f t="shared" si="213"/>
        <v>176051569.85999998</v>
      </c>
      <c r="M537" s="175">
        <f t="shared" si="213"/>
        <v>119180023.66</v>
      </c>
      <c r="N537" s="175">
        <f t="shared" si="213"/>
        <v>122980225.81999999</v>
      </c>
      <c r="O537" s="292"/>
      <c r="P537" s="292"/>
      <c r="Q537" s="292"/>
      <c r="R537" s="292"/>
      <c r="S537" s="292"/>
      <c r="T537" s="292"/>
      <c r="U537" s="292"/>
      <c r="V537" s="292"/>
      <c r="W537" s="292"/>
      <c r="X537" s="292"/>
      <c r="Y537" s="2"/>
    </row>
    <row r="538" spans="1:25" ht="63" customHeight="1">
      <c r="A538" s="420"/>
      <c r="B538" s="421"/>
      <c r="C538" s="416"/>
      <c r="D538" s="416"/>
      <c r="E538" s="414"/>
      <c r="F538" s="40" t="s">
        <v>41</v>
      </c>
      <c r="G538" s="174">
        <f>SUM(H538:N538)</f>
        <v>758622609.64999998</v>
      </c>
      <c r="H538" s="175">
        <f t="shared" ref="H538:N538" si="214">H535+H286+H236+H172</f>
        <v>104912538.62</v>
      </c>
      <c r="I538" s="175">
        <f t="shared" si="214"/>
        <v>100177891.56</v>
      </c>
      <c r="J538" s="175">
        <f t="shared" si="214"/>
        <v>102594781.96000001</v>
      </c>
      <c r="K538" s="175">
        <f t="shared" si="214"/>
        <v>137215995.29000002</v>
      </c>
      <c r="L538" s="175">
        <f t="shared" si="214"/>
        <v>135245566.58999997</v>
      </c>
      <c r="M538" s="175">
        <f t="shared" si="214"/>
        <v>87410082.519999996</v>
      </c>
      <c r="N538" s="175">
        <f t="shared" si="214"/>
        <v>91065753.109999999</v>
      </c>
      <c r="O538" s="293"/>
      <c r="P538" s="293"/>
      <c r="Q538" s="293"/>
      <c r="R538" s="293"/>
      <c r="S538" s="293"/>
      <c r="T538" s="293"/>
      <c r="U538" s="293"/>
      <c r="V538" s="293"/>
      <c r="W538" s="293"/>
      <c r="X538" s="293"/>
      <c r="Y538" s="2"/>
    </row>
    <row r="539" spans="1:25" ht="47.25">
      <c r="A539" s="422"/>
      <c r="B539" s="423"/>
      <c r="C539" s="416"/>
      <c r="D539" s="416"/>
      <c r="E539" s="414"/>
      <c r="F539" s="40" t="s">
        <v>42</v>
      </c>
      <c r="G539" s="174">
        <f>SUM(H539:N539)</f>
        <v>382992706.96999991</v>
      </c>
      <c r="H539" s="174">
        <f t="shared" ref="H539:N539" si="215">H173+H237+H536+H287</f>
        <v>69020097.969999999</v>
      </c>
      <c r="I539" s="174">
        <f t="shared" si="215"/>
        <v>47796335.189999998</v>
      </c>
      <c r="J539" s="174">
        <f t="shared" si="215"/>
        <v>89480127.229999989</v>
      </c>
      <c r="K539" s="174">
        <f t="shared" si="215"/>
        <v>72205729.459999993</v>
      </c>
      <c r="L539" s="174">
        <f t="shared" si="215"/>
        <v>40806003.270000003</v>
      </c>
      <c r="M539" s="174">
        <f t="shared" si="215"/>
        <v>31769941.140000001</v>
      </c>
      <c r="N539" s="174">
        <f t="shared" si="215"/>
        <v>31914472.710000001</v>
      </c>
      <c r="O539" s="294"/>
      <c r="P539" s="294"/>
      <c r="Q539" s="294"/>
      <c r="R539" s="294"/>
      <c r="S539" s="294"/>
      <c r="T539" s="294"/>
      <c r="U539" s="294"/>
      <c r="V539" s="294"/>
      <c r="W539" s="294"/>
      <c r="X539" s="294"/>
      <c r="Y539" s="2"/>
    </row>
  </sheetData>
  <mergeCells count="2388">
    <mergeCell ref="Q528:Q530"/>
    <mergeCell ref="R528:R530"/>
    <mergeCell ref="S528:S530"/>
    <mergeCell ref="T528:T530"/>
    <mergeCell ref="U528:U530"/>
    <mergeCell ref="V528:V530"/>
    <mergeCell ref="W528:W530"/>
    <mergeCell ref="X528:X530"/>
    <mergeCell ref="A372:A374"/>
    <mergeCell ref="B372:B374"/>
    <mergeCell ref="C372:C374"/>
    <mergeCell ref="D372:D374"/>
    <mergeCell ref="E372:E374"/>
    <mergeCell ref="O372:O374"/>
    <mergeCell ref="P372:P374"/>
    <mergeCell ref="Q372:Q374"/>
    <mergeCell ref="R372:R374"/>
    <mergeCell ref="S372:S374"/>
    <mergeCell ref="T372:T374"/>
    <mergeCell ref="U372:U374"/>
    <mergeCell ref="V372:V374"/>
    <mergeCell ref="W372:W374"/>
    <mergeCell ref="X372:X374"/>
    <mergeCell ref="A525:A527"/>
    <mergeCell ref="B525:B527"/>
    <mergeCell ref="C525:C527"/>
    <mergeCell ref="E525:E527"/>
    <mergeCell ref="O525:O527"/>
    <mergeCell ref="P525:P527"/>
    <mergeCell ref="Q525:Q527"/>
    <mergeCell ref="R525:R527"/>
    <mergeCell ref="S525:S527"/>
    <mergeCell ref="B369:B371"/>
    <mergeCell ref="C369:C371"/>
    <mergeCell ref="D369:D371"/>
    <mergeCell ref="E369:E371"/>
    <mergeCell ref="P369:P371"/>
    <mergeCell ref="Q369:Q371"/>
    <mergeCell ref="R369:R371"/>
    <mergeCell ref="S369:S371"/>
    <mergeCell ref="T369:T371"/>
    <mergeCell ref="U369:U371"/>
    <mergeCell ref="V369:V371"/>
    <mergeCell ref="W369:W371"/>
    <mergeCell ref="X369:X371"/>
    <mergeCell ref="A369:A371"/>
    <mergeCell ref="O369:O371"/>
    <mergeCell ref="V522:V524"/>
    <mergeCell ref="W522:W524"/>
    <mergeCell ref="X522:X524"/>
    <mergeCell ref="S417:S419"/>
    <mergeCell ref="T417:T419"/>
    <mergeCell ref="U417:U419"/>
    <mergeCell ref="V417:V419"/>
    <mergeCell ref="R408:R410"/>
    <mergeCell ref="P488:P490"/>
    <mergeCell ref="Q488:Q490"/>
    <mergeCell ref="V488:V490"/>
    <mergeCell ref="P482:P484"/>
    <mergeCell ref="Q482:Q484"/>
    <mergeCell ref="U508:U510"/>
    <mergeCell ref="V508:V510"/>
    <mergeCell ref="W508:W510"/>
    <mergeCell ref="W519:W521"/>
    <mergeCell ref="T525:T527"/>
    <mergeCell ref="U525:U527"/>
    <mergeCell ref="V525:V527"/>
    <mergeCell ref="W525:W527"/>
    <mergeCell ref="X525:X527"/>
    <mergeCell ref="A522:A524"/>
    <mergeCell ref="B522:B524"/>
    <mergeCell ref="C522:C524"/>
    <mergeCell ref="D522:D524"/>
    <mergeCell ref="E522:E524"/>
    <mergeCell ref="O522:O524"/>
    <mergeCell ref="P522:P524"/>
    <mergeCell ref="Q522:Q524"/>
    <mergeCell ref="R522:R524"/>
    <mergeCell ref="S522:S524"/>
    <mergeCell ref="T522:T524"/>
    <mergeCell ref="U522:U524"/>
    <mergeCell ref="X156:X158"/>
    <mergeCell ref="B159:B161"/>
    <mergeCell ref="C159:C161"/>
    <mergeCell ref="D159:D161"/>
    <mergeCell ref="E159:E161"/>
    <mergeCell ref="O159:O161"/>
    <mergeCell ref="P159:P161"/>
    <mergeCell ref="Q159:Q161"/>
    <mergeCell ref="R159:R161"/>
    <mergeCell ref="S159:S161"/>
    <mergeCell ref="T159:T161"/>
    <mergeCell ref="U159:U161"/>
    <mergeCell ref="V159:V161"/>
    <mergeCell ref="W159:W161"/>
    <mergeCell ref="X159:X161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D156:D158"/>
    <mergeCell ref="B156:B158"/>
    <mergeCell ref="X141:X143"/>
    <mergeCell ref="V144:V146"/>
    <mergeCell ref="W144:W146"/>
    <mergeCell ref="X135:X137"/>
    <mergeCell ref="X144:X146"/>
    <mergeCell ref="D147:D149"/>
    <mergeCell ref="E147:E149"/>
    <mergeCell ref="O147:O149"/>
    <mergeCell ref="P81:P83"/>
    <mergeCell ref="W150:W152"/>
    <mergeCell ref="X150:X152"/>
    <mergeCell ref="B153:B155"/>
    <mergeCell ref="C153:C155"/>
    <mergeCell ref="D153:D155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153:V155"/>
    <mergeCell ref="W153:W155"/>
    <mergeCell ref="X153:X155"/>
    <mergeCell ref="O150:O152"/>
    <mergeCell ref="P150:P152"/>
    <mergeCell ref="Q150:Q152"/>
    <mergeCell ref="R150:R152"/>
    <mergeCell ref="S150:S152"/>
    <mergeCell ref="T150:T152"/>
    <mergeCell ref="U150:U152"/>
    <mergeCell ref="W147:W149"/>
    <mergeCell ref="P144:P146"/>
    <mergeCell ref="Q144:Q146"/>
    <mergeCell ref="R144:R146"/>
    <mergeCell ref="S144:S146"/>
    <mergeCell ref="D141:D143"/>
    <mergeCell ref="E141:E143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Q147:Q149"/>
    <mergeCell ref="R147:R149"/>
    <mergeCell ref="T144:T146"/>
    <mergeCell ref="U144:U146"/>
    <mergeCell ref="S147:S149"/>
    <mergeCell ref="W60:W62"/>
    <mergeCell ref="B138:B140"/>
    <mergeCell ref="S138:S140"/>
    <mergeCell ref="X66:X68"/>
    <mergeCell ref="O69:O71"/>
    <mergeCell ref="X63:X65"/>
    <mergeCell ref="X132:X134"/>
    <mergeCell ref="T78:T80"/>
    <mergeCell ref="V75:V77"/>
    <mergeCell ref="T129:T131"/>
    <mergeCell ref="I129:I131"/>
    <mergeCell ref="D111:D113"/>
    <mergeCell ref="P63:P65"/>
    <mergeCell ref="B99:B101"/>
    <mergeCell ref="B87:B89"/>
    <mergeCell ref="C102:C104"/>
    <mergeCell ref="B93:B95"/>
    <mergeCell ref="W129:W131"/>
    <mergeCell ref="B120:B122"/>
    <mergeCell ref="C120:C122"/>
    <mergeCell ref="D120:D122"/>
    <mergeCell ref="P69:P71"/>
    <mergeCell ref="Q78:Q80"/>
    <mergeCell ref="Q138:Q140"/>
    <mergeCell ref="R129:R131"/>
    <mergeCell ref="V72:V74"/>
    <mergeCell ref="P75:P77"/>
    <mergeCell ref="P72:P74"/>
    <mergeCell ref="T72:T74"/>
    <mergeCell ref="S69:S71"/>
    <mergeCell ref="S66:S68"/>
    <mergeCell ref="O72:O74"/>
    <mergeCell ref="W78:W80"/>
    <mergeCell ref="T84:T86"/>
    <mergeCell ref="U84:U86"/>
    <mergeCell ref="V84:V86"/>
    <mergeCell ref="E75:E77"/>
    <mergeCell ref="T75:T77"/>
    <mergeCell ref="O66:O68"/>
    <mergeCell ref="Q63:Q65"/>
    <mergeCell ref="T63:T65"/>
    <mergeCell ref="S63:S65"/>
    <mergeCell ref="U75:U77"/>
    <mergeCell ref="E90:E92"/>
    <mergeCell ref="D93:D95"/>
    <mergeCell ref="E93:E95"/>
    <mergeCell ref="C93:C95"/>
    <mergeCell ref="B108:B110"/>
    <mergeCell ref="C108:C110"/>
    <mergeCell ref="B63:B65"/>
    <mergeCell ref="B105:B107"/>
    <mergeCell ref="B102:B104"/>
    <mergeCell ref="B84:B86"/>
    <mergeCell ref="C105:C107"/>
    <mergeCell ref="D105:D107"/>
    <mergeCell ref="R72:R74"/>
    <mergeCell ref="P84:P86"/>
    <mergeCell ref="Q84:Q86"/>
    <mergeCell ref="D108:D110"/>
    <mergeCell ref="B69:B71"/>
    <mergeCell ref="C69:C71"/>
    <mergeCell ref="C78:C80"/>
    <mergeCell ref="E63:E65"/>
    <mergeCell ref="V69:V71"/>
    <mergeCell ref="P204:P206"/>
    <mergeCell ref="O207:O209"/>
    <mergeCell ref="B214:B216"/>
    <mergeCell ref="C214:C216"/>
    <mergeCell ref="D214:D216"/>
    <mergeCell ref="X327:X329"/>
    <mergeCell ref="Q327:Q329"/>
    <mergeCell ref="R327:R329"/>
    <mergeCell ref="S327:S329"/>
    <mergeCell ref="T327:T329"/>
    <mergeCell ref="U327:U329"/>
    <mergeCell ref="P333:P335"/>
    <mergeCell ref="X309:X311"/>
    <mergeCell ref="W324:W326"/>
    <mergeCell ref="V312:V314"/>
    <mergeCell ref="R318:R320"/>
    <mergeCell ref="O318:O320"/>
    <mergeCell ref="R333:R335"/>
    <mergeCell ref="S333:S335"/>
    <mergeCell ref="D324:D326"/>
    <mergeCell ref="W302:W304"/>
    <mergeCell ref="U302:U304"/>
    <mergeCell ref="V302:V304"/>
    <mergeCell ref="W309:W311"/>
    <mergeCell ref="S315:S317"/>
    <mergeCell ref="W327:W329"/>
    <mergeCell ref="D318:D320"/>
    <mergeCell ref="V318:V320"/>
    <mergeCell ref="Q333:Q335"/>
    <mergeCell ref="O315:O317"/>
    <mergeCell ref="R336:R338"/>
    <mergeCell ref="T336:T338"/>
    <mergeCell ref="S345:S347"/>
    <mergeCell ref="W345:W347"/>
    <mergeCell ref="R330:R332"/>
    <mergeCell ref="T330:T332"/>
    <mergeCell ref="U330:U332"/>
    <mergeCell ref="S348:S350"/>
    <mergeCell ref="Q360:Q362"/>
    <mergeCell ref="R360:R362"/>
    <mergeCell ref="Q357:Q359"/>
    <mergeCell ref="R357:R359"/>
    <mergeCell ref="U360:U362"/>
    <mergeCell ref="V360:V362"/>
    <mergeCell ref="W357:W359"/>
    <mergeCell ref="V363:V365"/>
    <mergeCell ref="D351:D353"/>
    <mergeCell ref="W351:W353"/>
    <mergeCell ref="E519:E521"/>
    <mergeCell ref="E488:E490"/>
    <mergeCell ref="U519:U521"/>
    <mergeCell ref="S503:S505"/>
    <mergeCell ref="W488:W490"/>
    <mergeCell ref="S427:S429"/>
    <mergeCell ref="S357:S359"/>
    <mergeCell ref="T357:T359"/>
    <mergeCell ref="U357:U359"/>
    <mergeCell ref="V357:V359"/>
    <mergeCell ref="Q408:Q410"/>
    <mergeCell ref="R417:R419"/>
    <mergeCell ref="S414:S416"/>
    <mergeCell ref="T414:T416"/>
    <mergeCell ref="Q351:Q353"/>
    <mergeCell ref="W354:W356"/>
    <mergeCell ref="R351:R353"/>
    <mergeCell ref="V491:V492"/>
    <mergeCell ref="T451:T453"/>
    <mergeCell ref="U451:U453"/>
    <mergeCell ref="W451:W453"/>
    <mergeCell ref="V457:V459"/>
    <mergeCell ref="W457:W459"/>
    <mergeCell ref="T475:T477"/>
    <mergeCell ref="U475:U477"/>
    <mergeCell ref="W427:W429"/>
    <mergeCell ref="W503:W505"/>
    <mergeCell ref="W482:W484"/>
    <mergeCell ref="U494:U496"/>
    <mergeCell ref="V494:V496"/>
    <mergeCell ref="S494:S496"/>
    <mergeCell ref="T494:T496"/>
    <mergeCell ref="X519:X521"/>
    <mergeCell ref="C433:C435"/>
    <mergeCell ref="C436:C438"/>
    <mergeCell ref="B433:B435"/>
    <mergeCell ref="B436:B438"/>
    <mergeCell ref="D433:D435"/>
    <mergeCell ref="D436:D438"/>
    <mergeCell ref="S488:S490"/>
    <mergeCell ref="O488:O490"/>
    <mergeCell ref="B503:B505"/>
    <mergeCell ref="C503:C505"/>
    <mergeCell ref="D503:D505"/>
    <mergeCell ref="E503:E505"/>
    <mergeCell ref="O503:O505"/>
    <mergeCell ref="P503:P505"/>
    <mergeCell ref="Q503:Q505"/>
    <mergeCell ref="R503:R505"/>
    <mergeCell ref="Q519:Q521"/>
    <mergeCell ref="R519:R521"/>
    <mergeCell ref="O436:O438"/>
    <mergeCell ref="C488:C490"/>
    <mergeCell ref="S519:S521"/>
    <mergeCell ref="T519:T521"/>
    <mergeCell ref="V482:V484"/>
    <mergeCell ref="W491:W493"/>
    <mergeCell ref="T478:T480"/>
    <mergeCell ref="U485:U487"/>
    <mergeCell ref="V485:V487"/>
    <mergeCell ref="U482:U484"/>
    <mergeCell ref="R482:R484"/>
    <mergeCell ref="U503:U505"/>
    <mergeCell ref="V503:V505"/>
    <mergeCell ref="U497:U499"/>
    <mergeCell ref="V497:V499"/>
    <mergeCell ref="W497:W499"/>
    <mergeCell ref="S491:S492"/>
    <mergeCell ref="T491:T492"/>
    <mergeCell ref="T503:T505"/>
    <mergeCell ref="T485:T487"/>
    <mergeCell ref="X220:X222"/>
    <mergeCell ref="B211:B213"/>
    <mergeCell ref="C211:C213"/>
    <mergeCell ref="D211:D213"/>
    <mergeCell ref="E211:E213"/>
    <mergeCell ref="O211:O213"/>
    <mergeCell ref="P211:P213"/>
    <mergeCell ref="Q211:Q213"/>
    <mergeCell ref="R211:R213"/>
    <mergeCell ref="S211:S213"/>
    <mergeCell ref="O214:O216"/>
    <mergeCell ref="S235:S237"/>
    <mergeCell ref="S243:S245"/>
    <mergeCell ref="S240:S242"/>
    <mergeCell ref="R214:R216"/>
    <mergeCell ref="Q214:Q216"/>
    <mergeCell ref="S229:S231"/>
    <mergeCell ref="S232:S234"/>
    <mergeCell ref="T220:T222"/>
    <mergeCell ref="X223:X225"/>
    <mergeCell ref="W223:W225"/>
    <mergeCell ref="V223:V225"/>
    <mergeCell ref="U223:U225"/>
    <mergeCell ref="W333:W335"/>
    <mergeCell ref="V330:V332"/>
    <mergeCell ref="A183:A185"/>
    <mergeCell ref="A204:A206"/>
    <mergeCell ref="W232:W234"/>
    <mergeCell ref="B229:B231"/>
    <mergeCell ref="P240:P242"/>
    <mergeCell ref="A223:A225"/>
    <mergeCell ref="P235:P237"/>
    <mergeCell ref="V207:V209"/>
    <mergeCell ref="X198:X200"/>
    <mergeCell ref="V183:V185"/>
    <mergeCell ref="D186:D188"/>
    <mergeCell ref="D207:D209"/>
    <mergeCell ref="E189:E191"/>
    <mergeCell ref="O198:O200"/>
    <mergeCell ref="B223:B225"/>
    <mergeCell ref="P186:P188"/>
    <mergeCell ref="T488:T490"/>
    <mergeCell ref="W485:W487"/>
    <mergeCell ref="W330:W332"/>
    <mergeCell ref="W339:W341"/>
    <mergeCell ref="S342:S344"/>
    <mergeCell ref="Q342:Q344"/>
    <mergeCell ref="R375:R377"/>
    <mergeCell ref="S375:S377"/>
    <mergeCell ref="T375:T377"/>
    <mergeCell ref="U375:U377"/>
    <mergeCell ref="V375:V377"/>
    <mergeCell ref="W375:W377"/>
    <mergeCell ref="W381:W383"/>
    <mergeCell ref="W360:W362"/>
    <mergeCell ref="T363:T365"/>
    <mergeCell ref="U363:U365"/>
    <mergeCell ref="Q207:Q209"/>
    <mergeCell ref="Q258:Q260"/>
    <mergeCell ref="P232:P234"/>
    <mergeCell ref="T214:T216"/>
    <mergeCell ref="S247:S248"/>
    <mergeCell ref="T247:T248"/>
    <mergeCell ref="P207:P209"/>
    <mergeCell ref="P214:P216"/>
    <mergeCell ref="V243:V245"/>
    <mergeCell ref="V240:V242"/>
    <mergeCell ref="V220:V222"/>
    <mergeCell ref="S258:S260"/>
    <mergeCell ref="T258:T260"/>
    <mergeCell ref="O217:O219"/>
    <mergeCell ref="X211:X213"/>
    <mergeCell ref="X240:X242"/>
    <mergeCell ref="C232:C234"/>
    <mergeCell ref="W217:W219"/>
    <mergeCell ref="R226:R228"/>
    <mergeCell ref="R229:R231"/>
    <mergeCell ref="U235:U237"/>
    <mergeCell ref="T232:T234"/>
    <mergeCell ref="K240:K242"/>
    <mergeCell ref="Q183:Q185"/>
    <mergeCell ref="U214:U216"/>
    <mergeCell ref="B189:B191"/>
    <mergeCell ref="F180:F182"/>
    <mergeCell ref="O204:O206"/>
    <mergeCell ref="E204:E206"/>
    <mergeCell ref="I180:I182"/>
    <mergeCell ref="O186:O188"/>
    <mergeCell ref="Q220:Q222"/>
    <mergeCell ref="Q240:Q242"/>
    <mergeCell ref="Q232:Q234"/>
    <mergeCell ref="P223:P225"/>
    <mergeCell ref="Q229:Q231"/>
    <mergeCell ref="S214:S216"/>
    <mergeCell ref="O223:O225"/>
    <mergeCell ref="P220:P222"/>
    <mergeCell ref="N180:N181"/>
    <mergeCell ref="U232:U234"/>
    <mergeCell ref="U229:U231"/>
    <mergeCell ref="O235:O237"/>
    <mergeCell ref="P195:P197"/>
    <mergeCell ref="P189:P191"/>
    <mergeCell ref="R192:R194"/>
    <mergeCell ref="U183:U185"/>
    <mergeCell ref="S180:S181"/>
    <mergeCell ref="U186:U188"/>
    <mergeCell ref="P226:P228"/>
    <mergeCell ref="T235:T237"/>
    <mergeCell ref="M240:M242"/>
    <mergeCell ref="F240:F242"/>
    <mergeCell ref="O240:O242"/>
    <mergeCell ref="G240:G242"/>
    <mergeCell ref="C13:D14"/>
    <mergeCell ref="C45:C47"/>
    <mergeCell ref="V48:V50"/>
    <mergeCell ref="C15:C16"/>
    <mergeCell ref="Q51:Q53"/>
    <mergeCell ref="R51:R53"/>
    <mergeCell ref="G54:G56"/>
    <mergeCell ref="D51:D53"/>
    <mergeCell ref="Q75:Q77"/>
    <mergeCell ref="P171:P173"/>
    <mergeCell ref="Q174:Q176"/>
    <mergeCell ref="O171:O173"/>
    <mergeCell ref="O174:O176"/>
    <mergeCell ref="P180:P181"/>
    <mergeCell ref="R174:R176"/>
    <mergeCell ref="S171:S173"/>
    <mergeCell ref="P168:P170"/>
    <mergeCell ref="S54:S56"/>
    <mergeCell ref="U66:U68"/>
    <mergeCell ref="D54:D56"/>
    <mergeCell ref="V180:V181"/>
    <mergeCell ref="Q72:Q74"/>
    <mergeCell ref="C72:C74"/>
    <mergeCell ref="O75:O77"/>
    <mergeCell ref="D66:D68"/>
    <mergeCell ref="O63:O65"/>
    <mergeCell ref="S78:S80"/>
    <mergeCell ref="C111:C113"/>
    <mergeCell ref="T147:T149"/>
    <mergeCell ref="U147:U149"/>
    <mergeCell ref="V147:V149"/>
    <mergeCell ref="P78:P80"/>
    <mergeCell ref="S129:S131"/>
    <mergeCell ref="Q129:Q131"/>
    <mergeCell ref="U129:U131"/>
    <mergeCell ref="Q66:Q68"/>
    <mergeCell ref="O57:O59"/>
    <mergeCell ref="O60:O62"/>
    <mergeCell ref="P57:P59"/>
    <mergeCell ref="U60:U62"/>
    <mergeCell ref="C63:C65"/>
    <mergeCell ref="N129:N131"/>
    <mergeCell ref="H129:H131"/>
    <mergeCell ref="E129:E131"/>
    <mergeCell ref="E102:E104"/>
    <mergeCell ref="G129:G131"/>
    <mergeCell ref="F129:F131"/>
    <mergeCell ref="C84:C86"/>
    <mergeCell ref="D84:D86"/>
    <mergeCell ref="E84:E86"/>
    <mergeCell ref="R84:R86"/>
    <mergeCell ref="D75:D77"/>
    <mergeCell ref="E60:E62"/>
    <mergeCell ref="C60:C62"/>
    <mergeCell ref="T69:T71"/>
    <mergeCell ref="O129:O131"/>
    <mergeCell ref="O81:O83"/>
    <mergeCell ref="K129:K131"/>
    <mergeCell ref="J129:J131"/>
    <mergeCell ref="O84:O86"/>
    <mergeCell ref="E111:E113"/>
    <mergeCell ref="D117:D119"/>
    <mergeCell ref="E117:E119"/>
    <mergeCell ref="D102:D104"/>
    <mergeCell ref="T135:T137"/>
    <mergeCell ref="U135:U137"/>
    <mergeCell ref="V135:V137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V27:V29"/>
    <mergeCell ref="Q27:Q29"/>
    <mergeCell ref="F13:N13"/>
    <mergeCell ref="G21:G23"/>
    <mergeCell ref="O24:O26"/>
    <mergeCell ref="G14:N14"/>
    <mergeCell ref="O54:O56"/>
    <mergeCell ref="C42:C44"/>
    <mergeCell ref="Q57:Q59"/>
    <mergeCell ref="R54:R56"/>
    <mergeCell ref="F14:F16"/>
    <mergeCell ref="Q54:Q56"/>
    <mergeCell ref="J54:J56"/>
    <mergeCell ref="O27:O29"/>
    <mergeCell ref="O13:X13"/>
    <mergeCell ref="I54:I56"/>
    <mergeCell ref="F54:F56"/>
    <mergeCell ref="A10:X10"/>
    <mergeCell ref="Q30:Q32"/>
    <mergeCell ref="W27:W29"/>
    <mergeCell ref="W30:W32"/>
    <mergeCell ref="V39:V41"/>
    <mergeCell ref="T30:T32"/>
    <mergeCell ref="D15:D16"/>
    <mergeCell ref="E13:E16"/>
    <mergeCell ref="O30:O32"/>
    <mergeCell ref="X36:X38"/>
    <mergeCell ref="D30:D32"/>
    <mergeCell ref="V51:V53"/>
    <mergeCell ref="X21:X23"/>
    <mergeCell ref="O14:O16"/>
    <mergeCell ref="R15:X15"/>
    <mergeCell ref="T27:T29"/>
    <mergeCell ref="U27:U29"/>
    <mergeCell ref="U21:U23"/>
    <mergeCell ref="D33:D35"/>
    <mergeCell ref="V45:V47"/>
    <mergeCell ref="W45:W47"/>
    <mergeCell ref="T36:T38"/>
    <mergeCell ref="B45:B47"/>
    <mergeCell ref="V36:V38"/>
    <mergeCell ref="Q36:Q38"/>
    <mergeCell ref="W39:W41"/>
    <mergeCell ref="W33:W35"/>
    <mergeCell ref="E39:E41"/>
    <mergeCell ref="B42:B44"/>
    <mergeCell ref="B39:B41"/>
    <mergeCell ref="C39:C41"/>
    <mergeCell ref="V42:V44"/>
    <mergeCell ref="W42:W44"/>
    <mergeCell ref="W36:W38"/>
    <mergeCell ref="B21:B23"/>
    <mergeCell ref="E33:E35"/>
    <mergeCell ref="M21:M23"/>
    <mergeCell ref="K21:K23"/>
    <mergeCell ref="P24:P26"/>
    <mergeCell ref="T21:T23"/>
    <mergeCell ref="R27:R29"/>
    <mergeCell ref="R24:R26"/>
    <mergeCell ref="V24:V26"/>
    <mergeCell ref="C24:C26"/>
    <mergeCell ref="I21:I23"/>
    <mergeCell ref="E42:E44"/>
    <mergeCell ref="D42:D44"/>
    <mergeCell ref="A18:B18"/>
    <mergeCell ref="A20:B20"/>
    <mergeCell ref="A19:B19"/>
    <mergeCell ref="P27:P29"/>
    <mergeCell ref="D27:D29"/>
    <mergeCell ref="P21:P23"/>
    <mergeCell ref="P36:P38"/>
    <mergeCell ref="O36:O38"/>
    <mergeCell ref="C21:C23"/>
    <mergeCell ref="Q33:Q35"/>
    <mergeCell ref="T33:T35"/>
    <mergeCell ref="E30:E32"/>
    <mergeCell ref="P30:P32"/>
    <mergeCell ref="R30:R32"/>
    <mergeCell ref="S30:S32"/>
    <mergeCell ref="R21:R23"/>
    <mergeCell ref="S24:S26"/>
    <mergeCell ref="O21:O23"/>
    <mergeCell ref="A27:A29"/>
    <mergeCell ref="B27:B29"/>
    <mergeCell ref="C27:C29"/>
    <mergeCell ref="E27:E29"/>
    <mergeCell ref="R36:R38"/>
    <mergeCell ref="P33:P35"/>
    <mergeCell ref="B30:B32"/>
    <mergeCell ref="X54:X56"/>
    <mergeCell ref="A13:A16"/>
    <mergeCell ref="B13:B16"/>
    <mergeCell ref="P51:P53"/>
    <mergeCell ref="U24:U26"/>
    <mergeCell ref="S21:S23"/>
    <mergeCell ref="T24:T26"/>
    <mergeCell ref="L21:L23"/>
    <mergeCell ref="D45:D4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X45:X47"/>
    <mergeCell ref="W51:W53"/>
    <mergeCell ref="S36:S38"/>
    <mergeCell ref="K54:K56"/>
    <mergeCell ref="O33:O35"/>
    <mergeCell ref="R45:R47"/>
    <mergeCell ref="S45:S47"/>
    <mergeCell ref="O39:O41"/>
    <mergeCell ref="P39:P41"/>
    <mergeCell ref="Q39:Q41"/>
    <mergeCell ref="R39:R41"/>
    <mergeCell ref="D39:D41"/>
    <mergeCell ref="N54:N56"/>
    <mergeCell ref="O51:O53"/>
    <mergeCell ref="S48:S50"/>
    <mergeCell ref="T48:T50"/>
    <mergeCell ref="U48:U50"/>
    <mergeCell ref="O48:O50"/>
    <mergeCell ref="P48:P50"/>
    <mergeCell ref="T54:T56"/>
    <mergeCell ref="Q48:Q50"/>
    <mergeCell ref="R48:R50"/>
    <mergeCell ref="S33:S35"/>
    <mergeCell ref="P54:P56"/>
    <mergeCell ref="M54:M56"/>
    <mergeCell ref="O42:O44"/>
    <mergeCell ref="S57:S59"/>
    <mergeCell ref="Q60:Q62"/>
    <mergeCell ref="T60:T62"/>
    <mergeCell ref="P42:P44"/>
    <mergeCell ref="Q42:Q44"/>
    <mergeCell ref="R42:R44"/>
    <mergeCell ref="S42:S44"/>
    <mergeCell ref="T42:T44"/>
    <mergeCell ref="U42:U44"/>
    <mergeCell ref="S39:S41"/>
    <mergeCell ref="T39:T41"/>
    <mergeCell ref="U39:U41"/>
    <mergeCell ref="U36:U38"/>
    <mergeCell ref="W168:W170"/>
    <mergeCell ref="X48:X50"/>
    <mergeCell ref="W48:W50"/>
    <mergeCell ref="X60:X62"/>
    <mergeCell ref="X57:X59"/>
    <mergeCell ref="T168:T170"/>
    <mergeCell ref="T171:T173"/>
    <mergeCell ref="S168:S170"/>
    <mergeCell ref="S72:S74"/>
    <mergeCell ref="T66:T68"/>
    <mergeCell ref="S75:S77"/>
    <mergeCell ref="W63:W65"/>
    <mergeCell ref="S132:S134"/>
    <mergeCell ref="T132:T134"/>
    <mergeCell ref="S135:S137"/>
    <mergeCell ref="R33:R35"/>
    <mergeCell ref="O45:O47"/>
    <mergeCell ref="P45:P47"/>
    <mergeCell ref="Q45:Q47"/>
    <mergeCell ref="T45:T47"/>
    <mergeCell ref="U45:U47"/>
    <mergeCell ref="W135:W137"/>
    <mergeCell ref="W156:W158"/>
    <mergeCell ref="V78:V80"/>
    <mergeCell ref="T138:T140"/>
    <mergeCell ref="V57:V59"/>
    <mergeCell ref="V60:V62"/>
    <mergeCell ref="U78:U80"/>
    <mergeCell ref="W84:W86"/>
    <mergeCell ref="S84:S86"/>
    <mergeCell ref="U69:U71"/>
    <mergeCell ref="Q69:Q71"/>
    <mergeCell ref="W171:W173"/>
    <mergeCell ref="X138:X140"/>
    <mergeCell ref="V129:V131"/>
    <mergeCell ref="R138:R140"/>
    <mergeCell ref="R168:R170"/>
    <mergeCell ref="X39:X41"/>
    <mergeCell ref="X168:X170"/>
    <mergeCell ref="X30:X32"/>
    <mergeCell ref="X75:X77"/>
    <mergeCell ref="X78:X80"/>
    <mergeCell ref="U138:U140"/>
    <mergeCell ref="U168:U170"/>
    <mergeCell ref="R4:X4"/>
    <mergeCell ref="V30:V32"/>
    <mergeCell ref="U30:U32"/>
    <mergeCell ref="V168:V170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X171:X173"/>
    <mergeCell ref="X129:X131"/>
    <mergeCell ref="W75:W77"/>
    <mergeCell ref="W138:W140"/>
    <mergeCell ref="V138:V140"/>
    <mergeCell ref="X84:X86"/>
    <mergeCell ref="X180:X181"/>
    <mergeCell ref="U180:U181"/>
    <mergeCell ref="X174:X176"/>
    <mergeCell ref="W174:W176"/>
    <mergeCell ref="T174:T176"/>
    <mergeCell ref="X183:X185"/>
    <mergeCell ref="W180:W181"/>
    <mergeCell ref="V177:V179"/>
    <mergeCell ref="U177:U179"/>
    <mergeCell ref="S189:S191"/>
    <mergeCell ref="S198:S200"/>
    <mergeCell ref="U132:U134"/>
    <mergeCell ref="V132:V134"/>
    <mergeCell ref="W132:W134"/>
    <mergeCell ref="X147:X149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X177:X179"/>
    <mergeCell ref="X217:X219"/>
    <mergeCell ref="W207:W209"/>
    <mergeCell ref="V198:V200"/>
    <mergeCell ref="U189:U191"/>
    <mergeCell ref="U198:U200"/>
    <mergeCell ref="W183:W185"/>
    <mergeCell ref="W204:W206"/>
    <mergeCell ref="W186:W188"/>
    <mergeCell ref="U195:U197"/>
    <mergeCell ref="V214:V216"/>
    <mergeCell ref="W198:W200"/>
    <mergeCell ref="X214:X216"/>
    <mergeCell ref="S207:S209"/>
    <mergeCell ref="T211:T213"/>
    <mergeCell ref="U211:U213"/>
    <mergeCell ref="V211:V213"/>
    <mergeCell ref="X192:X194"/>
    <mergeCell ref="X186:X188"/>
    <mergeCell ref="X189:X191"/>
    <mergeCell ref="W192:W194"/>
    <mergeCell ref="W189:W191"/>
    <mergeCell ref="W214:W216"/>
    <mergeCell ref="S201:S203"/>
    <mergeCell ref="V201:V203"/>
    <mergeCell ref="W201:W203"/>
    <mergeCell ref="U204:U206"/>
    <mergeCell ref="W177:W179"/>
    <mergeCell ref="T180:T181"/>
    <mergeCell ref="S186:S188"/>
    <mergeCell ref="E177:E179"/>
    <mergeCell ref="E183:E185"/>
    <mergeCell ref="E186:E188"/>
    <mergeCell ref="A414:A416"/>
    <mergeCell ref="B411:B413"/>
    <mergeCell ref="C318:C320"/>
    <mergeCell ref="A318:A320"/>
    <mergeCell ref="B318:B320"/>
    <mergeCell ref="G180:G182"/>
    <mergeCell ref="C180:C182"/>
    <mergeCell ref="A180:A182"/>
    <mergeCell ref="K177:K179"/>
    <mergeCell ref="J177:J179"/>
    <mergeCell ref="B252:B254"/>
    <mergeCell ref="A240:A242"/>
    <mergeCell ref="C201:C203"/>
    <mergeCell ref="C198:C200"/>
    <mergeCell ref="C186:C188"/>
    <mergeCell ref="C195:C197"/>
    <mergeCell ref="J290:J292"/>
    <mergeCell ref="A239:B239"/>
    <mergeCell ref="D183:D185"/>
    <mergeCell ref="D201:D203"/>
    <mergeCell ref="C189:C191"/>
    <mergeCell ref="D195:D197"/>
    <mergeCell ref="B198:B200"/>
    <mergeCell ref="A198:A200"/>
    <mergeCell ref="A207:A209"/>
    <mergeCell ref="B180:B182"/>
    <mergeCell ref="C183:C185"/>
    <mergeCell ref="B186:B188"/>
    <mergeCell ref="B290:B292"/>
    <mergeCell ref="B333:B335"/>
    <mergeCell ref="C333:C335"/>
    <mergeCell ref="B330:B332"/>
    <mergeCell ref="B360:B362"/>
    <mergeCell ref="B336:B338"/>
    <mergeCell ref="C336:C338"/>
    <mergeCell ref="D336:D338"/>
    <mergeCell ref="B357:B359"/>
    <mergeCell ref="C357:C359"/>
    <mergeCell ref="D357:D359"/>
    <mergeCell ref="B448:B450"/>
    <mergeCell ref="C378:C380"/>
    <mergeCell ref="A246:A248"/>
    <mergeCell ref="G177:G179"/>
    <mergeCell ref="H180:H182"/>
    <mergeCell ref="E180:E182"/>
    <mergeCell ref="F177:F179"/>
    <mergeCell ref="E223:E225"/>
    <mergeCell ref="A189:A191"/>
    <mergeCell ref="D192:D194"/>
    <mergeCell ref="A420:A422"/>
    <mergeCell ref="A411:A413"/>
    <mergeCell ref="B321:B323"/>
    <mergeCell ref="C321:C323"/>
    <mergeCell ref="D321:D323"/>
    <mergeCell ref="B430:B432"/>
    <mergeCell ref="C430:C432"/>
    <mergeCell ref="D430:D432"/>
    <mergeCell ref="B424:B426"/>
    <mergeCell ref="C424:C426"/>
    <mergeCell ref="D424:D426"/>
    <mergeCell ref="B327:B329"/>
    <mergeCell ref="A408:A410"/>
    <mergeCell ref="D408:D410"/>
    <mergeCell ref="C408:C410"/>
    <mergeCell ref="B408:B410"/>
    <mergeCell ref="C411:C413"/>
    <mergeCell ref="B427:B429"/>
    <mergeCell ref="D519:D521"/>
    <mergeCell ref="C537:C539"/>
    <mergeCell ref="B531:B533"/>
    <mergeCell ref="C531:C533"/>
    <mergeCell ref="A537:B539"/>
    <mergeCell ref="A531:A533"/>
    <mergeCell ref="A534:B536"/>
    <mergeCell ref="C534:C536"/>
    <mergeCell ref="A520:A521"/>
    <mergeCell ref="A517:A518"/>
    <mergeCell ref="D531:D533"/>
    <mergeCell ref="B519:B521"/>
    <mergeCell ref="B517:B518"/>
    <mergeCell ref="B485:B487"/>
    <mergeCell ref="C485:C487"/>
    <mergeCell ref="D485:D487"/>
    <mergeCell ref="C519:C521"/>
    <mergeCell ref="D525:D527"/>
    <mergeCell ref="B528:B530"/>
    <mergeCell ref="C528:C530"/>
    <mergeCell ref="D528:D530"/>
    <mergeCell ref="B417:B419"/>
    <mergeCell ref="C417:C419"/>
    <mergeCell ref="C478:C480"/>
    <mergeCell ref="D478:D480"/>
    <mergeCell ref="B506:B507"/>
    <mergeCell ref="R534:R536"/>
    <mergeCell ref="O534:O536"/>
    <mergeCell ref="E517:E518"/>
    <mergeCell ref="D420:D422"/>
    <mergeCell ref="C414:C416"/>
    <mergeCell ref="B420:B422"/>
    <mergeCell ref="B414:B416"/>
    <mergeCell ref="C517:C518"/>
    <mergeCell ref="D414:D416"/>
    <mergeCell ref="E414:E416"/>
    <mergeCell ref="E420:E422"/>
    <mergeCell ref="D411:D413"/>
    <mergeCell ref="D517:D518"/>
    <mergeCell ref="N411:N413"/>
    <mergeCell ref="J517:J518"/>
    <mergeCell ref="O519:O521"/>
    <mergeCell ref="P519:P521"/>
    <mergeCell ref="O414:O416"/>
    <mergeCell ref="O411:O413"/>
    <mergeCell ref="P414:P416"/>
    <mergeCell ref="O531:O533"/>
    <mergeCell ref="B514:B516"/>
    <mergeCell ref="C514:C516"/>
    <mergeCell ref="D514:D516"/>
    <mergeCell ref="E514:E516"/>
    <mergeCell ref="O514:O516"/>
    <mergeCell ref="D482:D484"/>
    <mergeCell ref="E528:E530"/>
    <mergeCell ref="O528:O530"/>
    <mergeCell ref="P528:P530"/>
    <mergeCell ref="O454:O456"/>
    <mergeCell ref="P485:P487"/>
    <mergeCell ref="V519:V521"/>
    <mergeCell ref="V478:V480"/>
    <mergeCell ref="E537:E539"/>
    <mergeCell ref="D534:D536"/>
    <mergeCell ref="D537:D539"/>
    <mergeCell ref="E534:E536"/>
    <mergeCell ref="E531:E533"/>
    <mergeCell ref="F517:F518"/>
    <mergeCell ref="E430:E432"/>
    <mergeCell ref="O430:O432"/>
    <mergeCell ref="P430:P432"/>
    <mergeCell ref="Q430:Q432"/>
    <mergeCell ref="R430:R432"/>
    <mergeCell ref="T537:T539"/>
    <mergeCell ref="S537:S539"/>
    <mergeCell ref="T534:T536"/>
    <mergeCell ref="S534:S536"/>
    <mergeCell ref="S531:S533"/>
    <mergeCell ref="P534:P536"/>
    <mergeCell ref="Q534:Q536"/>
    <mergeCell ref="O537:O539"/>
    <mergeCell ref="Q537:Q539"/>
    <mergeCell ref="R537:R539"/>
    <mergeCell ref="P537:P539"/>
    <mergeCell ref="T531:T533"/>
    <mergeCell ref="R531:R533"/>
    <mergeCell ref="H517:H518"/>
    <mergeCell ref="G517:G518"/>
    <mergeCell ref="I517:I518"/>
    <mergeCell ref="K517:K518"/>
    <mergeCell ref="N517:N518"/>
    <mergeCell ref="M517:M518"/>
    <mergeCell ref="Q531:Q533"/>
    <mergeCell ref="P531:P533"/>
    <mergeCell ref="U537:U539"/>
    <mergeCell ref="U534:U536"/>
    <mergeCell ref="U531:U533"/>
    <mergeCell ref="V537:V539"/>
    <mergeCell ref="V534:V536"/>
    <mergeCell ref="V531:V533"/>
    <mergeCell ref="X534:X536"/>
    <mergeCell ref="W534:W536"/>
    <mergeCell ref="W420:W422"/>
    <mergeCell ref="W537:W539"/>
    <mergeCell ref="X537:X539"/>
    <mergeCell ref="X531:X533"/>
    <mergeCell ref="W531:W533"/>
    <mergeCell ref="V420:V422"/>
    <mergeCell ref="X420:X422"/>
    <mergeCell ref="W478:W480"/>
    <mergeCell ref="X478:X480"/>
    <mergeCell ref="P424:P426"/>
    <mergeCell ref="Q424:Q426"/>
    <mergeCell ref="R424:R426"/>
    <mergeCell ref="Q514:Q516"/>
    <mergeCell ref="R514:R516"/>
    <mergeCell ref="S514:S516"/>
    <mergeCell ref="T514:T516"/>
    <mergeCell ref="U514:U516"/>
    <mergeCell ref="V514:V516"/>
    <mergeCell ref="W514:W516"/>
    <mergeCell ref="X514:X516"/>
    <mergeCell ref="X508:X510"/>
    <mergeCell ref="P514:P516"/>
    <mergeCell ref="P132:P134"/>
    <mergeCell ref="Q132:Q134"/>
    <mergeCell ref="R132:R134"/>
    <mergeCell ref="P147:P149"/>
    <mergeCell ref="O168:O170"/>
    <mergeCell ref="M180:M181"/>
    <mergeCell ref="K180:K181"/>
    <mergeCell ref="J180:J181"/>
    <mergeCell ref="D180:D182"/>
    <mergeCell ref="O78:O80"/>
    <mergeCell ref="O135:O137"/>
    <mergeCell ref="O144:O146"/>
    <mergeCell ref="E78:E80"/>
    <mergeCell ref="N177:N179"/>
    <mergeCell ref="M177:M179"/>
    <mergeCell ref="R135:R137"/>
    <mergeCell ref="R78:R80"/>
    <mergeCell ref="D126:D128"/>
    <mergeCell ref="E126:E128"/>
    <mergeCell ref="D162:D164"/>
    <mergeCell ref="E138:E140"/>
    <mergeCell ref="M129:M131"/>
    <mergeCell ref="L129:L131"/>
    <mergeCell ref="I174:I176"/>
    <mergeCell ref="H174:H176"/>
    <mergeCell ref="R180:R181"/>
    <mergeCell ref="O177:O179"/>
    <mergeCell ref="H177:H179"/>
    <mergeCell ref="I177:I179"/>
    <mergeCell ref="O180:O181"/>
    <mergeCell ref="E105:E107"/>
    <mergeCell ref="O102:O104"/>
    <mergeCell ref="V150:V152"/>
    <mergeCell ref="V156:V158"/>
    <mergeCell ref="R207:R209"/>
    <mergeCell ref="P201:P203"/>
    <mergeCell ref="V189:V191"/>
    <mergeCell ref="V195:V197"/>
    <mergeCell ref="T192:T194"/>
    <mergeCell ref="T198:T200"/>
    <mergeCell ref="Q195:Q197"/>
    <mergeCell ref="S195:S197"/>
    <mergeCell ref="T195:T197"/>
    <mergeCell ref="O192:O194"/>
    <mergeCell ref="R195:R197"/>
    <mergeCell ref="Q198:Q200"/>
    <mergeCell ref="Q168:Q170"/>
    <mergeCell ref="Q180:Q181"/>
    <mergeCell ref="R198:R200"/>
    <mergeCell ref="R183:R185"/>
    <mergeCell ref="Q177:Q179"/>
    <mergeCell ref="Q171:Q173"/>
    <mergeCell ref="R171:R173"/>
    <mergeCell ref="S183:S185"/>
    <mergeCell ref="R177:R179"/>
    <mergeCell ref="Q186:Q188"/>
    <mergeCell ref="P198:P200"/>
    <mergeCell ref="P192:P194"/>
    <mergeCell ref="O165:O167"/>
    <mergeCell ref="R186:R188"/>
    <mergeCell ref="O183:O185"/>
    <mergeCell ref="O195:O197"/>
    <mergeCell ref="O189:O191"/>
    <mergeCell ref="O201:O203"/>
    <mergeCell ref="O120:O122"/>
    <mergeCell ref="C132:C134"/>
    <mergeCell ref="D132:D134"/>
    <mergeCell ref="E132:E134"/>
    <mergeCell ref="B114:B116"/>
    <mergeCell ref="C114:C116"/>
    <mergeCell ref="E87:E89"/>
    <mergeCell ref="O126:O128"/>
    <mergeCell ref="E81:E83"/>
    <mergeCell ref="B81:B83"/>
    <mergeCell ref="O138:O140"/>
    <mergeCell ref="O132:O134"/>
    <mergeCell ref="C99:C101"/>
    <mergeCell ref="D99:D101"/>
    <mergeCell ref="C117:C119"/>
    <mergeCell ref="B90:B92"/>
    <mergeCell ref="C90:C92"/>
    <mergeCell ref="D90:D92"/>
    <mergeCell ref="B96:B98"/>
    <mergeCell ref="C96:C98"/>
    <mergeCell ref="D96:D98"/>
    <mergeCell ref="E96:E98"/>
    <mergeCell ref="E108:E110"/>
    <mergeCell ref="B123:B125"/>
    <mergeCell ref="C123:C125"/>
    <mergeCell ref="D123:D125"/>
    <mergeCell ref="E123:E125"/>
    <mergeCell ref="O123:O125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B36:B38"/>
    <mergeCell ref="D63:D65"/>
    <mergeCell ref="D60:D62"/>
    <mergeCell ref="C48:C50"/>
    <mergeCell ref="E51:E53"/>
    <mergeCell ref="D57:D59"/>
    <mergeCell ref="G174:G176"/>
    <mergeCell ref="C174:C176"/>
    <mergeCell ref="B48:B50"/>
    <mergeCell ref="D48:D50"/>
    <mergeCell ref="E48:E50"/>
    <mergeCell ref="C57:C59"/>
    <mergeCell ref="D81:D83"/>
    <mergeCell ref="C81:C83"/>
    <mergeCell ref="D69:D71"/>
    <mergeCell ref="D72:D74"/>
    <mergeCell ref="E69:E71"/>
    <mergeCell ref="C75:C77"/>
    <mergeCell ref="B78:B80"/>
    <mergeCell ref="D78:D80"/>
    <mergeCell ref="E99:E101"/>
    <mergeCell ref="B72:B74"/>
    <mergeCell ref="B75:B77"/>
    <mergeCell ref="B141:B143"/>
    <mergeCell ref="C141:C143"/>
    <mergeCell ref="B147:B149"/>
    <mergeCell ref="C147:C149"/>
    <mergeCell ref="A168:A170"/>
    <mergeCell ref="B132:B134"/>
    <mergeCell ref="A51:A53"/>
    <mergeCell ref="C30:C32"/>
    <mergeCell ref="E57:E59"/>
    <mergeCell ref="C66:C68"/>
    <mergeCell ref="B66:B68"/>
    <mergeCell ref="C51:C53"/>
    <mergeCell ref="B60:B62"/>
    <mergeCell ref="B57:B59"/>
    <mergeCell ref="E66:E68"/>
    <mergeCell ref="E45:E47"/>
    <mergeCell ref="L177:L179"/>
    <mergeCell ref="N174:N176"/>
    <mergeCell ref="B135:B137"/>
    <mergeCell ref="C135:C137"/>
    <mergeCell ref="D135:D137"/>
    <mergeCell ref="E135:E137"/>
    <mergeCell ref="B144:B146"/>
    <mergeCell ref="C144:C146"/>
    <mergeCell ref="D144:D146"/>
    <mergeCell ref="E144:E146"/>
    <mergeCell ref="B150:B152"/>
    <mergeCell ref="C150:C152"/>
    <mergeCell ref="M174:M176"/>
    <mergeCell ref="K174:K176"/>
    <mergeCell ref="J174:J176"/>
    <mergeCell ref="D168:D170"/>
    <mergeCell ref="D165:D167"/>
    <mergeCell ref="E165:E167"/>
    <mergeCell ref="F174:F176"/>
    <mergeCell ref="D174:D176"/>
    <mergeCell ref="A229:A231"/>
    <mergeCell ref="A186:A188"/>
    <mergeCell ref="A174:B176"/>
    <mergeCell ref="C177:C179"/>
    <mergeCell ref="E174:E176"/>
    <mergeCell ref="D171:D173"/>
    <mergeCell ref="E171:E173"/>
    <mergeCell ref="C171:C173"/>
    <mergeCell ref="A171:B173"/>
    <mergeCell ref="B162:B164"/>
    <mergeCell ref="C162:C164"/>
    <mergeCell ref="D150:D152"/>
    <mergeCell ref="D114:D116"/>
    <mergeCell ref="E114:E116"/>
    <mergeCell ref="B111:B113"/>
    <mergeCell ref="B129:B131"/>
    <mergeCell ref="C129:C131"/>
    <mergeCell ref="D129:D131"/>
    <mergeCell ref="B168:B170"/>
    <mergeCell ref="E168:E170"/>
    <mergeCell ref="D138:D140"/>
    <mergeCell ref="A138:A140"/>
    <mergeCell ref="A129:A131"/>
    <mergeCell ref="C138:C140"/>
    <mergeCell ref="C168:C170"/>
    <mergeCell ref="C156:C158"/>
    <mergeCell ref="B117:B119"/>
    <mergeCell ref="B126:B128"/>
    <mergeCell ref="C126:C128"/>
    <mergeCell ref="B165:B167"/>
    <mergeCell ref="C165:C167"/>
    <mergeCell ref="E120:E122"/>
    <mergeCell ref="B279:B281"/>
    <mergeCell ref="C279:C281"/>
    <mergeCell ref="E150:E152"/>
    <mergeCell ref="B305:B307"/>
    <mergeCell ref="A177:B179"/>
    <mergeCell ref="D177:D179"/>
    <mergeCell ref="E195:E197"/>
    <mergeCell ref="E207:E209"/>
    <mergeCell ref="B246:B248"/>
    <mergeCell ref="B240:B242"/>
    <mergeCell ref="C223:C225"/>
    <mergeCell ref="B183:B185"/>
    <mergeCell ref="C192:C194"/>
    <mergeCell ref="D189:D191"/>
    <mergeCell ref="E192:E194"/>
    <mergeCell ref="E240:E242"/>
    <mergeCell ref="C207:C209"/>
    <mergeCell ref="C204:C206"/>
    <mergeCell ref="D204:D206"/>
    <mergeCell ref="B226:B228"/>
    <mergeCell ref="C226:C228"/>
    <mergeCell ref="B207:B209"/>
    <mergeCell ref="B201:B203"/>
    <mergeCell ref="D226:D228"/>
    <mergeCell ref="E226:E228"/>
    <mergeCell ref="E214:E216"/>
    <mergeCell ref="B220:B222"/>
    <mergeCell ref="D223:D225"/>
    <mergeCell ref="A195:A197"/>
    <mergeCell ref="A192:A194"/>
    <mergeCell ref="B192:B194"/>
    <mergeCell ref="B195:B197"/>
    <mergeCell ref="C258:C260"/>
    <mergeCell ref="B264:B266"/>
    <mergeCell ref="C264:C266"/>
    <mergeCell ref="C267:C269"/>
    <mergeCell ref="D240:D242"/>
    <mergeCell ref="D243:D245"/>
    <mergeCell ref="E229:E231"/>
    <mergeCell ref="C229:C231"/>
    <mergeCell ref="D249:D251"/>
    <mergeCell ref="D246:D248"/>
    <mergeCell ref="D273:D275"/>
    <mergeCell ref="E273:E275"/>
    <mergeCell ref="E276:E278"/>
    <mergeCell ref="B258:B260"/>
    <mergeCell ref="E267:E269"/>
    <mergeCell ref="E249:E251"/>
    <mergeCell ref="E252:E254"/>
    <mergeCell ref="E243:E245"/>
    <mergeCell ref="D276:D278"/>
    <mergeCell ref="B276:B278"/>
    <mergeCell ref="C276:C278"/>
    <mergeCell ref="D255:D257"/>
    <mergeCell ref="C235:C237"/>
    <mergeCell ref="B249:B251"/>
    <mergeCell ref="A255:A257"/>
    <mergeCell ref="A261:A263"/>
    <mergeCell ref="A258:A260"/>
    <mergeCell ref="C249:C251"/>
    <mergeCell ref="C285:C287"/>
    <mergeCell ref="C255:C257"/>
    <mergeCell ref="A285:B287"/>
    <mergeCell ref="A232:A234"/>
    <mergeCell ref="A235:B237"/>
    <mergeCell ref="B232:B234"/>
    <mergeCell ref="A238:B238"/>
    <mergeCell ref="A243:A245"/>
    <mergeCell ref="E264:E266"/>
    <mergeCell ref="B312:B314"/>
    <mergeCell ref="B255:B257"/>
    <mergeCell ref="B243:B245"/>
    <mergeCell ref="C252:C254"/>
    <mergeCell ref="A288:B288"/>
    <mergeCell ref="A282:A284"/>
    <mergeCell ref="B282:B284"/>
    <mergeCell ref="A299:A301"/>
    <mergeCell ref="A290:A292"/>
    <mergeCell ref="C290:C292"/>
    <mergeCell ref="C243:C245"/>
    <mergeCell ref="A249:A251"/>
    <mergeCell ref="A252:A254"/>
    <mergeCell ref="C273:C275"/>
    <mergeCell ref="E290:E292"/>
    <mergeCell ref="B267:B269"/>
    <mergeCell ref="D296:D298"/>
    <mergeCell ref="E261:E263"/>
    <mergeCell ref="C246:C248"/>
    <mergeCell ref="E312:E314"/>
    <mergeCell ref="C305:C307"/>
    <mergeCell ref="B261:B263"/>
    <mergeCell ref="C261:C263"/>
    <mergeCell ref="O302:O304"/>
    <mergeCell ref="H290:H292"/>
    <mergeCell ref="L290:L292"/>
    <mergeCell ref="A305:A307"/>
    <mergeCell ref="B270:B272"/>
    <mergeCell ref="C270:C272"/>
    <mergeCell ref="D270:D272"/>
    <mergeCell ref="E270:E272"/>
    <mergeCell ref="O270:O272"/>
    <mergeCell ref="O247:O248"/>
    <mergeCell ref="E258:E260"/>
    <mergeCell ref="B302:B304"/>
    <mergeCell ref="E282:E284"/>
    <mergeCell ref="D264:D266"/>
    <mergeCell ref="B293:B295"/>
    <mergeCell ref="D261:D263"/>
    <mergeCell ref="B296:B298"/>
    <mergeCell ref="C296:C298"/>
    <mergeCell ref="D290:D292"/>
    <mergeCell ref="D285:D287"/>
    <mergeCell ref="D293:D295"/>
    <mergeCell ref="D258:D260"/>
    <mergeCell ref="E293:E295"/>
    <mergeCell ref="D299:D301"/>
    <mergeCell ref="B273:B275"/>
    <mergeCell ref="A289:B289"/>
    <mergeCell ref="C293:C295"/>
    <mergeCell ref="B309:B311"/>
    <mergeCell ref="E315:E317"/>
    <mergeCell ref="Q312:Q314"/>
    <mergeCell ref="R312:R314"/>
    <mergeCell ref="R305:R307"/>
    <mergeCell ref="P299:P301"/>
    <mergeCell ref="E327:E329"/>
    <mergeCell ref="O327:O329"/>
    <mergeCell ref="P327:P329"/>
    <mergeCell ref="E321:E323"/>
    <mergeCell ref="O321:O323"/>
    <mergeCell ref="P321:P323"/>
    <mergeCell ref="P318:P320"/>
    <mergeCell ref="C315:C317"/>
    <mergeCell ref="C309:C311"/>
    <mergeCell ref="D309:D311"/>
    <mergeCell ref="E309:E311"/>
    <mergeCell ref="C312:C314"/>
    <mergeCell ref="D312:D314"/>
    <mergeCell ref="D327:D329"/>
    <mergeCell ref="O305:O307"/>
    <mergeCell ref="P324:P326"/>
    <mergeCell ref="R324:R326"/>
    <mergeCell ref="Q318:Q320"/>
    <mergeCell ref="O299:O301"/>
    <mergeCell ref="E324:E326"/>
    <mergeCell ref="P315:P317"/>
    <mergeCell ref="C302:C304"/>
    <mergeCell ref="D302:D304"/>
    <mergeCell ref="D305:D307"/>
    <mergeCell ref="C299:C301"/>
    <mergeCell ref="E299:E301"/>
    <mergeCell ref="C327:C329"/>
    <mergeCell ref="B315:B317"/>
    <mergeCell ref="B324:B326"/>
    <mergeCell ref="Q324:Q326"/>
    <mergeCell ref="C324:C326"/>
    <mergeCell ref="E302:E304"/>
    <mergeCell ref="P302:P304"/>
    <mergeCell ref="P312:P314"/>
    <mergeCell ref="P309:P311"/>
    <mergeCell ref="Q309:Q311"/>
    <mergeCell ref="R309:R311"/>
    <mergeCell ref="X503:X505"/>
    <mergeCell ref="S478:S480"/>
    <mergeCell ref="R491:R492"/>
    <mergeCell ref="X500:X502"/>
    <mergeCell ref="R488:R490"/>
    <mergeCell ref="X491:X493"/>
    <mergeCell ref="X488:X490"/>
    <mergeCell ref="X494:X496"/>
    <mergeCell ref="U488:U490"/>
    <mergeCell ref="W500:W502"/>
    <mergeCell ref="W494:W496"/>
    <mergeCell ref="U500:U502"/>
    <mergeCell ref="V500:V502"/>
    <mergeCell ref="X315:X317"/>
    <mergeCell ref="F411:F413"/>
    <mergeCell ref="H411:H413"/>
    <mergeCell ref="J411:J413"/>
    <mergeCell ref="K411:K413"/>
    <mergeCell ref="G411:G413"/>
    <mergeCell ref="S420:S422"/>
    <mergeCell ref="U478:U480"/>
    <mergeCell ref="Q330:Q332"/>
    <mergeCell ref="X42:X44"/>
    <mergeCell ref="T57:T59"/>
    <mergeCell ref="U63:U65"/>
    <mergeCell ref="P66:P68"/>
    <mergeCell ref="R57:R59"/>
    <mergeCell ref="R60:R62"/>
    <mergeCell ref="V255:V257"/>
    <mergeCell ref="W296:W298"/>
    <mergeCell ref="X296:X298"/>
    <mergeCell ref="X414:X416"/>
    <mergeCell ref="T420:T422"/>
    <mergeCell ref="V411:V413"/>
    <mergeCell ref="Q414:Q416"/>
    <mergeCell ref="R414:R416"/>
    <mergeCell ref="V414:V416"/>
    <mergeCell ref="W414:W416"/>
    <mergeCell ref="P129:P131"/>
    <mergeCell ref="P138:P140"/>
    <mergeCell ref="R75:R77"/>
    <mergeCell ref="V171:V173"/>
    <mergeCell ref="T411:T413"/>
    <mergeCell ref="U411:U413"/>
    <mergeCell ref="Q411:Q413"/>
    <mergeCell ref="R411:R413"/>
    <mergeCell ref="S302:S304"/>
    <mergeCell ref="P290:P292"/>
    <mergeCell ref="P255:P257"/>
    <mergeCell ref="P282:P284"/>
    <mergeCell ref="P135:P137"/>
    <mergeCell ref="Q135:Q137"/>
    <mergeCell ref="Q321:Q323"/>
    <mergeCell ref="P174:P176"/>
    <mergeCell ref="W318:W320"/>
    <mergeCell ref="Q315:Q317"/>
    <mergeCell ref="R315:R317"/>
    <mergeCell ref="Q223:Q225"/>
    <mergeCell ref="W285:W287"/>
    <mergeCell ref="W249:W251"/>
    <mergeCell ref="W229:W231"/>
    <mergeCell ref="W255:W257"/>
    <mergeCell ref="W282:W284"/>
    <mergeCell ref="W240:W242"/>
    <mergeCell ref="W235:W237"/>
    <mergeCell ref="W261:W263"/>
    <mergeCell ref="W247:W248"/>
    <mergeCell ref="W253:W254"/>
    <mergeCell ref="W299:W301"/>
    <mergeCell ref="W305:W307"/>
    <mergeCell ref="Q279:Q281"/>
    <mergeCell ref="R279:R281"/>
    <mergeCell ref="S279:S281"/>
    <mergeCell ref="T279:T281"/>
    <mergeCell ref="U279:U281"/>
    <mergeCell ref="V279:V281"/>
    <mergeCell ref="W279:W281"/>
    <mergeCell ref="S299:S301"/>
    <mergeCell ref="S282:S284"/>
    <mergeCell ref="T282:T284"/>
    <mergeCell ref="V247:V248"/>
    <mergeCell ref="S253:S254"/>
    <mergeCell ref="V253:V254"/>
    <mergeCell ref="Q247:Q248"/>
    <mergeCell ref="Q226:Q228"/>
    <mergeCell ref="R247:R248"/>
    <mergeCell ref="P305:P307"/>
    <mergeCell ref="S192:S194"/>
    <mergeCell ref="V186:V188"/>
    <mergeCell ref="P243:P245"/>
    <mergeCell ref="E72:E74"/>
    <mergeCell ref="P60:P62"/>
    <mergeCell ref="H54:H56"/>
    <mergeCell ref="R63:R65"/>
    <mergeCell ref="R66:R68"/>
    <mergeCell ref="R69:R71"/>
    <mergeCell ref="W195:W197"/>
    <mergeCell ref="V174:V176"/>
    <mergeCell ref="Q189:Q191"/>
    <mergeCell ref="R189:R191"/>
    <mergeCell ref="U162:U164"/>
    <mergeCell ref="V162:V164"/>
    <mergeCell ref="W162:W164"/>
    <mergeCell ref="E162:E164"/>
    <mergeCell ref="O162:O164"/>
    <mergeCell ref="P162:P164"/>
    <mergeCell ref="Q162:Q164"/>
    <mergeCell ref="R162:R164"/>
    <mergeCell ref="S162:S164"/>
    <mergeCell ref="T162:T164"/>
    <mergeCell ref="Q192:Q194"/>
    <mergeCell ref="S174:S176"/>
    <mergeCell ref="U174:U176"/>
    <mergeCell ref="P177:P179"/>
    <mergeCell ref="S177:S179"/>
    <mergeCell ref="P183:P185"/>
    <mergeCell ref="U171:U173"/>
    <mergeCell ref="T183:T185"/>
    <mergeCell ref="D333:D335"/>
    <mergeCell ref="E333:E335"/>
    <mergeCell ref="O333:O335"/>
    <mergeCell ref="O232:O234"/>
    <mergeCell ref="N240:N242"/>
    <mergeCell ref="O267:O269"/>
    <mergeCell ref="V293:V295"/>
    <mergeCell ref="V258:V260"/>
    <mergeCell ref="U258:U260"/>
    <mergeCell ref="Q264:Q266"/>
    <mergeCell ref="P247:P248"/>
    <mergeCell ref="S255:S257"/>
    <mergeCell ref="T243:T245"/>
    <mergeCell ref="U293:U295"/>
    <mergeCell ref="E305:E307"/>
    <mergeCell ref="O309:O311"/>
    <mergeCell ref="Q305:Q307"/>
    <mergeCell ref="O330:O332"/>
    <mergeCell ref="V285:V287"/>
    <mergeCell ref="R290:R292"/>
    <mergeCell ref="T290:T292"/>
    <mergeCell ref="Q243:Q245"/>
    <mergeCell ref="R243:R245"/>
    <mergeCell ref="U312:U314"/>
    <mergeCell ref="Q290:Q292"/>
    <mergeCell ref="Q249:Q251"/>
    <mergeCell ref="Q267:Q269"/>
    <mergeCell ref="R267:R269"/>
    <mergeCell ref="S267:S269"/>
    <mergeCell ref="T267:T269"/>
    <mergeCell ref="P276:P278"/>
    <mergeCell ref="Q276:Q278"/>
    <mergeCell ref="Q302:Q304"/>
    <mergeCell ref="S293:S295"/>
    <mergeCell ref="Q285:Q287"/>
    <mergeCell ref="M290:M292"/>
    <mergeCell ref="O226:O228"/>
    <mergeCell ref="H240:H242"/>
    <mergeCell ref="R264:R266"/>
    <mergeCell ref="U264:U266"/>
    <mergeCell ref="S285:S287"/>
    <mergeCell ref="U290:U292"/>
    <mergeCell ref="U285:U287"/>
    <mergeCell ref="U282:U284"/>
    <mergeCell ref="T285:T287"/>
    <mergeCell ref="O264:O266"/>
    <mergeCell ref="Q273:Q275"/>
    <mergeCell ref="O276:O278"/>
    <mergeCell ref="U243:U245"/>
    <mergeCell ref="T240:T242"/>
    <mergeCell ref="O255:O257"/>
    <mergeCell ref="P279:P281"/>
    <mergeCell ref="P261:P263"/>
    <mergeCell ref="U261:U263"/>
    <mergeCell ref="Q253:Q254"/>
    <mergeCell ref="O243:O245"/>
    <mergeCell ref="I240:I242"/>
    <mergeCell ref="R220:R222"/>
    <mergeCell ref="S220:S222"/>
    <mergeCell ref="P249:P251"/>
    <mergeCell ref="G290:G292"/>
    <mergeCell ref="P258:P260"/>
    <mergeCell ref="I290:I292"/>
    <mergeCell ref="P293:P295"/>
    <mergeCell ref="O282:O284"/>
    <mergeCell ref="P267:P269"/>
    <mergeCell ref="O285:O287"/>
    <mergeCell ref="O249:O251"/>
    <mergeCell ref="O220:O222"/>
    <mergeCell ref="P229:P231"/>
    <mergeCell ref="R249:R251"/>
    <mergeCell ref="S249:S251"/>
    <mergeCell ref="Q293:Q295"/>
    <mergeCell ref="Q296:Q298"/>
    <mergeCell ref="B299:B301"/>
    <mergeCell ref="C282:C284"/>
    <mergeCell ref="D282:D284"/>
    <mergeCell ref="B217:B219"/>
    <mergeCell ref="E217:E219"/>
    <mergeCell ref="P217:P219"/>
    <mergeCell ref="Q217:Q219"/>
    <mergeCell ref="R217:R219"/>
    <mergeCell ref="S217:S219"/>
    <mergeCell ref="T217:T219"/>
    <mergeCell ref="U217:U219"/>
    <mergeCell ref="V217:V219"/>
    <mergeCell ref="J240:J242"/>
    <mergeCell ref="O229:O231"/>
    <mergeCell ref="E220:E222"/>
    <mergeCell ref="T189:T191"/>
    <mergeCell ref="V192:V194"/>
    <mergeCell ref="C240:C242"/>
    <mergeCell ref="D198:D200"/>
    <mergeCell ref="E198:E200"/>
    <mergeCell ref="E201:E203"/>
    <mergeCell ref="T223:T225"/>
    <mergeCell ref="D235:D237"/>
    <mergeCell ref="D232:D234"/>
    <mergeCell ref="E235:E237"/>
    <mergeCell ref="D229:D231"/>
    <mergeCell ref="E232:E234"/>
    <mergeCell ref="B204:B206"/>
    <mergeCell ref="Q204:Q206"/>
    <mergeCell ref="Q201:Q203"/>
    <mergeCell ref="L240:L242"/>
    <mergeCell ref="O279:O281"/>
    <mergeCell ref="X162:X164"/>
    <mergeCell ref="U226:U228"/>
    <mergeCell ref="V226:V228"/>
    <mergeCell ref="W226:W228"/>
    <mergeCell ref="X226:X228"/>
    <mergeCell ref="R240:R242"/>
    <mergeCell ref="R232:R234"/>
    <mergeCell ref="V232:V234"/>
    <mergeCell ref="V229:V231"/>
    <mergeCell ref="T229:T231"/>
    <mergeCell ref="X232:X234"/>
    <mergeCell ref="U207:U209"/>
    <mergeCell ref="T207:T209"/>
    <mergeCell ref="T201:T203"/>
    <mergeCell ref="U201:U203"/>
    <mergeCell ref="U220:U222"/>
    <mergeCell ref="V204:V206"/>
    <mergeCell ref="R204:R206"/>
    <mergeCell ref="S204:S206"/>
    <mergeCell ref="R201:R203"/>
    <mergeCell ref="R223:R225"/>
    <mergeCell ref="T204:T206"/>
    <mergeCell ref="X201:X203"/>
    <mergeCell ref="X207:X209"/>
    <mergeCell ref="X195:X197"/>
    <mergeCell ref="W220:W222"/>
    <mergeCell ref="X204:X206"/>
    <mergeCell ref="W211:W213"/>
    <mergeCell ref="T177:T179"/>
    <mergeCell ref="X165:X167"/>
    <mergeCell ref="U192:U194"/>
    <mergeCell ref="T186:T188"/>
    <mergeCell ref="S226:S228"/>
    <mergeCell ref="T226:T228"/>
    <mergeCell ref="U249:U251"/>
    <mergeCell ref="U247:U248"/>
    <mergeCell ref="S223:S225"/>
    <mergeCell ref="V249:V251"/>
    <mergeCell ref="E255:E257"/>
    <mergeCell ref="T253:T254"/>
    <mergeCell ref="V235:V237"/>
    <mergeCell ref="U240:U242"/>
    <mergeCell ref="R235:R237"/>
    <mergeCell ref="E246:E248"/>
    <mergeCell ref="O290:O292"/>
    <mergeCell ref="Q235:Q237"/>
    <mergeCell ref="W243:W245"/>
    <mergeCell ref="W258:W260"/>
    <mergeCell ref="W264:W266"/>
    <mergeCell ref="S290:S292"/>
    <mergeCell ref="T264:T266"/>
    <mergeCell ref="T249:T251"/>
    <mergeCell ref="U253:U254"/>
    <mergeCell ref="W267:W269"/>
    <mergeCell ref="W290:W292"/>
    <mergeCell ref="E285:E287"/>
    <mergeCell ref="V348:V350"/>
    <mergeCell ref="V354:V356"/>
    <mergeCell ref="O296:O298"/>
    <mergeCell ref="P296:P298"/>
    <mergeCell ref="S296:S298"/>
    <mergeCell ref="T296:T298"/>
    <mergeCell ref="R299:R301"/>
    <mergeCell ref="U299:U301"/>
    <mergeCell ref="S309:S311"/>
    <mergeCell ref="T309:T311"/>
    <mergeCell ref="V296:V298"/>
    <mergeCell ref="V299:V301"/>
    <mergeCell ref="V305:V307"/>
    <mergeCell ref="R342:R344"/>
    <mergeCell ref="Q336:Q338"/>
    <mergeCell ref="R339:R341"/>
    <mergeCell ref="R321:R323"/>
    <mergeCell ref="S321:S323"/>
    <mergeCell ref="V327:V329"/>
    <mergeCell ref="T345:T347"/>
    <mergeCell ref="U345:U347"/>
    <mergeCell ref="V345:V347"/>
    <mergeCell ref="P330:P332"/>
    <mergeCell ref="U318:U320"/>
    <mergeCell ref="S330:S332"/>
    <mergeCell ref="S354:S356"/>
    <mergeCell ref="O351:O353"/>
    <mergeCell ref="P351:P353"/>
    <mergeCell ref="Q299:Q301"/>
    <mergeCell ref="T315:T317"/>
    <mergeCell ref="U309:U311"/>
    <mergeCell ref="T305:T307"/>
    <mergeCell ref="B345:B347"/>
    <mergeCell ref="C345:C347"/>
    <mergeCell ref="D345:D347"/>
    <mergeCell ref="E345:E347"/>
    <mergeCell ref="O345:O347"/>
    <mergeCell ref="P345:P347"/>
    <mergeCell ref="Q345:Q347"/>
    <mergeCell ref="R345:R347"/>
    <mergeCell ref="U255:U257"/>
    <mergeCell ref="R253:R254"/>
    <mergeCell ref="T318:T320"/>
    <mergeCell ref="S305:S307"/>
    <mergeCell ref="V290:V292"/>
    <mergeCell ref="T312:T314"/>
    <mergeCell ref="U321:U323"/>
    <mergeCell ref="U315:U317"/>
    <mergeCell ref="V324:V326"/>
    <mergeCell ref="V315:V317"/>
    <mergeCell ref="S336:S338"/>
    <mergeCell ref="U267:U269"/>
    <mergeCell ref="C342:C344"/>
    <mergeCell ref="D342:D344"/>
    <mergeCell ref="T321:T323"/>
    <mergeCell ref="C339:C341"/>
    <mergeCell ref="D339:D341"/>
    <mergeCell ref="V261:V263"/>
    <mergeCell ref="S264:S266"/>
    <mergeCell ref="O253:O254"/>
    <mergeCell ref="V282:V284"/>
    <mergeCell ref="C330:C332"/>
    <mergeCell ref="D330:D332"/>
    <mergeCell ref="E330:E332"/>
    <mergeCell ref="N290:N292"/>
    <mergeCell ref="F290:F292"/>
    <mergeCell ref="D252:D254"/>
    <mergeCell ref="O258:O260"/>
    <mergeCell ref="O261:O263"/>
    <mergeCell ref="K290:K292"/>
    <mergeCell ref="T299:T301"/>
    <mergeCell ref="R258:R260"/>
    <mergeCell ref="V321:V323"/>
    <mergeCell ref="W321:W323"/>
    <mergeCell ref="D267:D269"/>
    <mergeCell ref="R285:R287"/>
    <mergeCell ref="T261:T263"/>
    <mergeCell ref="O293:O295"/>
    <mergeCell ref="Q255:Q257"/>
    <mergeCell ref="T302:T304"/>
    <mergeCell ref="V309:V311"/>
    <mergeCell ref="U296:U298"/>
    <mergeCell ref="U305:U307"/>
    <mergeCell ref="V264:V266"/>
    <mergeCell ref="Q282:Q284"/>
    <mergeCell ref="P253:P254"/>
    <mergeCell ref="P264:P266"/>
    <mergeCell ref="P285:P287"/>
    <mergeCell ref="O273:O275"/>
    <mergeCell ref="P273:P275"/>
    <mergeCell ref="S312:S314"/>
    <mergeCell ref="D315:D317"/>
    <mergeCell ref="D279:D281"/>
    <mergeCell ref="E279:E281"/>
    <mergeCell ref="Q261:Q263"/>
    <mergeCell ref="T293:T295"/>
    <mergeCell ref="U491:U492"/>
    <mergeCell ref="B439:B441"/>
    <mergeCell ref="O485:O487"/>
    <mergeCell ref="C442:C444"/>
    <mergeCell ref="D442:D444"/>
    <mergeCell ref="S482:S484"/>
    <mergeCell ref="O478:O480"/>
    <mergeCell ref="P478:P480"/>
    <mergeCell ref="Q478:Q480"/>
    <mergeCell ref="R478:R480"/>
    <mergeCell ref="B482:B484"/>
    <mergeCell ref="B454:B456"/>
    <mergeCell ref="C454:C456"/>
    <mergeCell ref="D454:D456"/>
    <mergeCell ref="E454:E456"/>
    <mergeCell ref="E478:E480"/>
    <mergeCell ref="C482:C484"/>
    <mergeCell ref="B508:B510"/>
    <mergeCell ref="C508:C510"/>
    <mergeCell ref="D508:D510"/>
    <mergeCell ref="E508:E510"/>
    <mergeCell ref="O508:O510"/>
    <mergeCell ref="S508:S510"/>
    <mergeCell ref="E482:E484"/>
    <mergeCell ref="O497:O499"/>
    <mergeCell ref="P497:P499"/>
    <mergeCell ref="Q497:Q499"/>
    <mergeCell ref="R497:R499"/>
    <mergeCell ref="S497:S499"/>
    <mergeCell ref="T497:T499"/>
    <mergeCell ref="D494:D496"/>
    <mergeCell ref="E494:E496"/>
    <mergeCell ref="O494:O496"/>
    <mergeCell ref="P494:P496"/>
    <mergeCell ref="Q494:Q496"/>
    <mergeCell ref="R494:R496"/>
    <mergeCell ref="D497:D499"/>
    <mergeCell ref="E497:E499"/>
    <mergeCell ref="X249:X251"/>
    <mergeCell ref="X229:X231"/>
    <mergeCell ref="X247:X248"/>
    <mergeCell ref="X253:X254"/>
    <mergeCell ref="X258:X260"/>
    <mergeCell ref="X261:X263"/>
    <mergeCell ref="X235:X237"/>
    <mergeCell ref="X243:X245"/>
    <mergeCell ref="T339:T341"/>
    <mergeCell ref="U339:U341"/>
    <mergeCell ref="V339:V341"/>
    <mergeCell ref="S339:S341"/>
    <mergeCell ref="R273:R275"/>
    <mergeCell ref="S273:S275"/>
    <mergeCell ref="T273:T275"/>
    <mergeCell ref="U273:U275"/>
    <mergeCell ref="V273:V275"/>
    <mergeCell ref="W273:W275"/>
    <mergeCell ref="X273:X275"/>
    <mergeCell ref="R276:R278"/>
    <mergeCell ref="S276:S278"/>
    <mergeCell ref="T276:T278"/>
    <mergeCell ref="R293:R295"/>
    <mergeCell ref="U276:U278"/>
    <mergeCell ref="V276:V278"/>
    <mergeCell ref="W276:W278"/>
    <mergeCell ref="X276:X278"/>
    <mergeCell ref="V267:V269"/>
    <mergeCell ref="X299:X301"/>
    <mergeCell ref="X264:X266"/>
    <mergeCell ref="X302:X304"/>
    <mergeCell ref="X285:X287"/>
    <mergeCell ref="X293:X295"/>
    <mergeCell ref="X312:X314"/>
    <mergeCell ref="X318:X320"/>
    <mergeCell ref="X305:X307"/>
    <mergeCell ref="X333:X335"/>
    <mergeCell ref="X330:X332"/>
    <mergeCell ref="X336:X338"/>
    <mergeCell ref="W336:W338"/>
    <mergeCell ref="T255:T257"/>
    <mergeCell ref="R261:R263"/>
    <mergeCell ref="S261:S263"/>
    <mergeCell ref="R255:R257"/>
    <mergeCell ref="R282:R284"/>
    <mergeCell ref="W293:W295"/>
    <mergeCell ref="W312:W314"/>
    <mergeCell ref="U336:U338"/>
    <mergeCell ref="V336:V338"/>
    <mergeCell ref="S318:S320"/>
    <mergeCell ref="T333:T335"/>
    <mergeCell ref="U333:U335"/>
    <mergeCell ref="V333:V335"/>
    <mergeCell ref="S324:S326"/>
    <mergeCell ref="T324:T326"/>
    <mergeCell ref="U324:U326"/>
    <mergeCell ref="X267:X269"/>
    <mergeCell ref="X321:X323"/>
    <mergeCell ref="X324:X326"/>
    <mergeCell ref="W315:W317"/>
    <mergeCell ref="X290:X292"/>
    <mergeCell ref="X279:X281"/>
    <mergeCell ref="X282:X284"/>
    <mergeCell ref="R302:R304"/>
    <mergeCell ref="P342:P344"/>
    <mergeCell ref="X342:X344"/>
    <mergeCell ref="O336:O338"/>
    <mergeCell ref="P336:P338"/>
    <mergeCell ref="O324:O326"/>
    <mergeCell ref="O312:O314"/>
    <mergeCell ref="E296:E298"/>
    <mergeCell ref="E318:E320"/>
    <mergeCell ref="X345:X347"/>
    <mergeCell ref="U342:U344"/>
    <mergeCell ref="S351:S353"/>
    <mergeCell ref="T351:T353"/>
    <mergeCell ref="U351:U353"/>
    <mergeCell ref="V351:V353"/>
    <mergeCell ref="T342:T344"/>
    <mergeCell ref="V342:V344"/>
    <mergeCell ref="W342:W344"/>
    <mergeCell ref="X339:X341"/>
    <mergeCell ref="R296:R298"/>
    <mergeCell ref="E336:E338"/>
    <mergeCell ref="U348:U350"/>
    <mergeCell ref="E339:E341"/>
    <mergeCell ref="O339:O341"/>
    <mergeCell ref="X351:X353"/>
    <mergeCell ref="Q348:Q350"/>
    <mergeCell ref="R348:R350"/>
    <mergeCell ref="P339:P341"/>
    <mergeCell ref="Q339:Q341"/>
    <mergeCell ref="W348:W350"/>
    <mergeCell ref="X348:X350"/>
    <mergeCell ref="P348:P350"/>
    <mergeCell ref="E348:E350"/>
    <mergeCell ref="X357:X359"/>
    <mergeCell ref="O354:O356"/>
    <mergeCell ref="P354:P356"/>
    <mergeCell ref="X354:X356"/>
    <mergeCell ref="Q354:Q356"/>
    <mergeCell ref="R354:R356"/>
    <mergeCell ref="C354:C356"/>
    <mergeCell ref="E411:E413"/>
    <mergeCell ref="S411:S413"/>
    <mergeCell ref="Q436:Q438"/>
    <mergeCell ref="E424:E426"/>
    <mergeCell ref="C439:C441"/>
    <mergeCell ref="D439:D441"/>
    <mergeCell ref="C363:C365"/>
    <mergeCell ref="D363:D365"/>
    <mergeCell ref="E363:E365"/>
    <mergeCell ref="O363:O365"/>
    <mergeCell ref="P363:P365"/>
    <mergeCell ref="Q363:Q365"/>
    <mergeCell ref="R363:R365"/>
    <mergeCell ref="S363:S365"/>
    <mergeCell ref="C420:C422"/>
    <mergeCell ref="R420:R422"/>
    <mergeCell ref="V427:V429"/>
    <mergeCell ref="O420:O422"/>
    <mergeCell ref="W417:W419"/>
    <mergeCell ref="I411:I413"/>
    <mergeCell ref="X411:X413"/>
    <mergeCell ref="X363:X365"/>
    <mergeCell ref="U354:U356"/>
    <mergeCell ref="T354:T356"/>
    <mergeCell ref="X360:X362"/>
    <mergeCell ref="S442:S444"/>
    <mergeCell ref="T442:T444"/>
    <mergeCell ref="U442:U444"/>
    <mergeCell ref="V442:V444"/>
    <mergeCell ref="W442:W444"/>
    <mergeCell ref="X442:X444"/>
    <mergeCell ref="V445:V447"/>
    <mergeCell ref="W445:W447"/>
    <mergeCell ref="X445:X447"/>
    <mergeCell ref="X433:X435"/>
    <mergeCell ref="X439:X441"/>
    <mergeCell ref="W433:W435"/>
    <mergeCell ref="R436:R438"/>
    <mergeCell ref="O424:O426"/>
    <mergeCell ref="P417:P419"/>
    <mergeCell ref="Q417:Q419"/>
    <mergeCell ref="W408:W410"/>
    <mergeCell ref="O433:O435"/>
    <mergeCell ref="Q433:Q435"/>
    <mergeCell ref="R433:R435"/>
    <mergeCell ref="R445:R447"/>
    <mergeCell ref="X408:X410"/>
    <mergeCell ref="P408:P410"/>
    <mergeCell ref="O408:O410"/>
    <mergeCell ref="X417:X419"/>
    <mergeCell ref="S408:S410"/>
    <mergeCell ref="U408:U410"/>
    <mergeCell ref="U427:U429"/>
    <mergeCell ref="P427:P429"/>
    <mergeCell ref="Q427:Q429"/>
    <mergeCell ref="X436:X438"/>
    <mergeCell ref="V436:V438"/>
    <mergeCell ref="W363:W365"/>
    <mergeCell ref="S360:S362"/>
    <mergeCell ref="X424:X426"/>
    <mergeCell ref="V424:V426"/>
    <mergeCell ref="W424:W426"/>
    <mergeCell ref="V384:V386"/>
    <mergeCell ref="W384:W386"/>
    <mergeCell ref="T393:T395"/>
    <mergeCell ref="U393:U395"/>
    <mergeCell ref="V393:V395"/>
    <mergeCell ref="W393:W395"/>
    <mergeCell ref="L411:L413"/>
    <mergeCell ref="M411:M413"/>
    <mergeCell ref="V408:V410"/>
    <mergeCell ref="T408:T410"/>
    <mergeCell ref="S433:S435"/>
    <mergeCell ref="T433:T435"/>
    <mergeCell ref="W430:W432"/>
    <mergeCell ref="R427:R429"/>
    <mergeCell ref="U414:U416"/>
    <mergeCell ref="U420:U422"/>
    <mergeCell ref="Q420:Q422"/>
    <mergeCell ref="P411:P413"/>
    <mergeCell ref="R393:R395"/>
    <mergeCell ref="S393:S395"/>
    <mergeCell ref="Q390:Q392"/>
    <mergeCell ref="R390:R392"/>
    <mergeCell ref="S390:S392"/>
    <mergeCell ref="T390:T392"/>
    <mergeCell ref="U390:U392"/>
    <mergeCell ref="T427:T429"/>
    <mergeCell ref="W411:W413"/>
    <mergeCell ref="B442:B444"/>
    <mergeCell ref="S445:S447"/>
    <mergeCell ref="T445:T447"/>
    <mergeCell ref="Q381:Q383"/>
    <mergeCell ref="R381:R383"/>
    <mergeCell ref="S381:S383"/>
    <mergeCell ref="T381:T383"/>
    <mergeCell ref="E436:E438"/>
    <mergeCell ref="T430:T432"/>
    <mergeCell ref="P433:P435"/>
    <mergeCell ref="P436:P438"/>
    <mergeCell ref="E417:E419"/>
    <mergeCell ref="O417:O419"/>
    <mergeCell ref="E408:E410"/>
    <mergeCell ref="D417:D419"/>
    <mergeCell ref="U430:U432"/>
    <mergeCell ref="S430:S432"/>
    <mergeCell ref="U381:U383"/>
    <mergeCell ref="O393:O395"/>
    <mergeCell ref="P393:P395"/>
    <mergeCell ref="Q393:Q395"/>
    <mergeCell ref="C384:C386"/>
    <mergeCell ref="D384:D386"/>
    <mergeCell ref="P420:P422"/>
    <mergeCell ref="U439:U441"/>
    <mergeCell ref="S424:S426"/>
    <mergeCell ref="T424:T426"/>
    <mergeCell ref="U424:U426"/>
    <mergeCell ref="O381:O383"/>
    <mergeCell ref="P381:P383"/>
    <mergeCell ref="O384:O386"/>
    <mergeCell ref="P384:P386"/>
    <mergeCell ref="X448:X450"/>
    <mergeCell ref="U433:U435"/>
    <mergeCell ref="S436:S438"/>
    <mergeCell ref="T436:T438"/>
    <mergeCell ref="U436:U438"/>
    <mergeCell ref="O442:O444"/>
    <mergeCell ref="B445:B447"/>
    <mergeCell ref="C445:C447"/>
    <mergeCell ref="D445:D447"/>
    <mergeCell ref="O439:O441"/>
    <mergeCell ref="P439:P441"/>
    <mergeCell ref="Q439:Q441"/>
    <mergeCell ref="R439:R441"/>
    <mergeCell ref="S439:S441"/>
    <mergeCell ref="T439:T441"/>
    <mergeCell ref="C448:C450"/>
    <mergeCell ref="D448:D450"/>
    <mergeCell ref="E448:E450"/>
    <mergeCell ref="Q445:Q447"/>
    <mergeCell ref="R442:R444"/>
    <mergeCell ref="Q442:Q444"/>
    <mergeCell ref="W436:W438"/>
    <mergeCell ref="V439:V441"/>
    <mergeCell ref="W439:W441"/>
    <mergeCell ref="V433:V435"/>
    <mergeCell ref="E433:E435"/>
    <mergeCell ref="E442:E444"/>
    <mergeCell ref="E445:E447"/>
    <mergeCell ref="O445:O447"/>
    <mergeCell ref="P445:P447"/>
    <mergeCell ref="E439:E441"/>
    <mergeCell ref="U448:U450"/>
    <mergeCell ref="E366:E368"/>
    <mergeCell ref="O366:O368"/>
    <mergeCell ref="P366:P368"/>
    <mergeCell ref="Q366:Q368"/>
    <mergeCell ref="R366:R368"/>
    <mergeCell ref="S366:S368"/>
    <mergeCell ref="T366:T368"/>
    <mergeCell ref="U366:U368"/>
    <mergeCell ref="C351:C353"/>
    <mergeCell ref="B348:B350"/>
    <mergeCell ref="C348:C350"/>
    <mergeCell ref="B354:B356"/>
    <mergeCell ref="D354:D356"/>
    <mergeCell ref="E354:E356"/>
    <mergeCell ref="B363:B365"/>
    <mergeCell ref="C360:C362"/>
    <mergeCell ref="D360:D362"/>
    <mergeCell ref="T360:T362"/>
    <mergeCell ref="D348:D350"/>
    <mergeCell ref="E351:E353"/>
    <mergeCell ref="B339:B341"/>
    <mergeCell ref="P357:P359"/>
    <mergeCell ref="E360:E362"/>
    <mergeCell ref="O360:O362"/>
    <mergeCell ref="P360:P362"/>
    <mergeCell ref="E357:E359"/>
    <mergeCell ref="O357:O359"/>
    <mergeCell ref="E342:E344"/>
    <mergeCell ref="O342:O344"/>
    <mergeCell ref="X451:X453"/>
    <mergeCell ref="E427:E429"/>
    <mergeCell ref="B375:B377"/>
    <mergeCell ref="C375:C377"/>
    <mergeCell ref="D375:D377"/>
    <mergeCell ref="E375:E377"/>
    <mergeCell ref="O375:O377"/>
    <mergeCell ref="P375:P377"/>
    <mergeCell ref="Q375:Q377"/>
    <mergeCell ref="X366:X368"/>
    <mergeCell ref="O348:O350"/>
    <mergeCell ref="V366:V368"/>
    <mergeCell ref="W366:W368"/>
    <mergeCell ref="B381:B383"/>
    <mergeCell ref="C381:C383"/>
    <mergeCell ref="X375:X377"/>
    <mergeCell ref="B378:B380"/>
    <mergeCell ref="O448:O450"/>
    <mergeCell ref="P448:P450"/>
    <mergeCell ref="Q448:Q450"/>
    <mergeCell ref="R448:R450"/>
    <mergeCell ref="S448:S450"/>
    <mergeCell ref="T448:T450"/>
    <mergeCell ref="V448:V450"/>
    <mergeCell ref="W448:W450"/>
    <mergeCell ref="C393:C395"/>
    <mergeCell ref="D393:D395"/>
    <mergeCell ref="E393:E395"/>
    <mergeCell ref="B351:B353"/>
    <mergeCell ref="T348:T350"/>
    <mergeCell ref="B384:B386"/>
    <mergeCell ref="X457:X459"/>
    <mergeCell ref="B460:B462"/>
    <mergeCell ref="C460:C462"/>
    <mergeCell ref="D460:D462"/>
    <mergeCell ref="X460:X462"/>
    <mergeCell ref="T454:T456"/>
    <mergeCell ref="U454:U456"/>
    <mergeCell ref="V454:V456"/>
    <mergeCell ref="W454:W456"/>
    <mergeCell ref="X454:X456"/>
    <mergeCell ref="D378:D380"/>
    <mergeCell ref="E378:E380"/>
    <mergeCell ref="O378:O380"/>
    <mergeCell ref="P378:P380"/>
    <mergeCell ref="Q378:Q380"/>
    <mergeCell ref="R378:R380"/>
    <mergeCell ref="S378:S380"/>
    <mergeCell ref="T378:T380"/>
    <mergeCell ref="U378:U380"/>
    <mergeCell ref="V378:V380"/>
    <mergeCell ref="W378:W380"/>
    <mergeCell ref="X378:X380"/>
    <mergeCell ref="D381:D383"/>
    <mergeCell ref="E381:E383"/>
    <mergeCell ref="X381:X383"/>
    <mergeCell ref="X430:X432"/>
    <mergeCell ref="V381:V383"/>
    <mergeCell ref="V451:V453"/>
    <mergeCell ref="T460:T462"/>
    <mergeCell ref="U460:U462"/>
    <mergeCell ref="X482:X484"/>
    <mergeCell ref="B469:B471"/>
    <mergeCell ref="C469:C471"/>
    <mergeCell ref="D469:D471"/>
    <mergeCell ref="E469:E471"/>
    <mergeCell ref="O469:O471"/>
    <mergeCell ref="P469:P471"/>
    <mergeCell ref="Q469:Q471"/>
    <mergeCell ref="R469:R471"/>
    <mergeCell ref="S469:S471"/>
    <mergeCell ref="T469:T471"/>
    <mergeCell ref="U469:U471"/>
    <mergeCell ref="V469:V471"/>
    <mergeCell ref="W469:W471"/>
    <mergeCell ref="X469:X471"/>
    <mergeCell ref="B472:B474"/>
    <mergeCell ref="C472:C474"/>
    <mergeCell ref="D472:D474"/>
    <mergeCell ref="E472:E474"/>
    <mergeCell ref="O472:O474"/>
    <mergeCell ref="P472:P474"/>
    <mergeCell ref="Q472:Q474"/>
    <mergeCell ref="R472:R474"/>
    <mergeCell ref="S472:S474"/>
    <mergeCell ref="T472:T474"/>
    <mergeCell ref="U472:U474"/>
    <mergeCell ref="V472:V474"/>
    <mergeCell ref="W472:W474"/>
    <mergeCell ref="X472:X474"/>
    <mergeCell ref="O482:O484"/>
    <mergeCell ref="T482:T484"/>
    <mergeCell ref="B478:B480"/>
    <mergeCell ref="X511:X513"/>
    <mergeCell ref="X485:X487"/>
    <mergeCell ref="O491:O492"/>
    <mergeCell ref="P491:P492"/>
    <mergeCell ref="Q485:Q487"/>
    <mergeCell ref="R485:R487"/>
    <mergeCell ref="S485:S487"/>
    <mergeCell ref="X497:X499"/>
    <mergeCell ref="B494:B496"/>
    <mergeCell ref="C494:C496"/>
    <mergeCell ref="B497:B499"/>
    <mergeCell ref="C497:C499"/>
    <mergeCell ref="D488:D490"/>
    <mergeCell ref="Q491:Q492"/>
    <mergeCell ref="E485:E487"/>
    <mergeCell ref="E491:E493"/>
    <mergeCell ref="B500:B502"/>
    <mergeCell ref="C500:C502"/>
    <mergeCell ref="D500:D502"/>
    <mergeCell ref="E500:E502"/>
    <mergeCell ref="O500:O502"/>
    <mergeCell ref="P500:P502"/>
    <mergeCell ref="Q500:Q502"/>
    <mergeCell ref="R500:R502"/>
    <mergeCell ref="S500:S502"/>
    <mergeCell ref="T500:T502"/>
    <mergeCell ref="B488:B490"/>
    <mergeCell ref="B491:B493"/>
    <mergeCell ref="C491:C493"/>
    <mergeCell ref="D491:D493"/>
    <mergeCell ref="B511:B513"/>
    <mergeCell ref="C511:C513"/>
    <mergeCell ref="D511:D513"/>
    <mergeCell ref="E511:E513"/>
    <mergeCell ref="O511:O513"/>
    <mergeCell ref="P511:P513"/>
    <mergeCell ref="Q511:Q513"/>
    <mergeCell ref="R511:R513"/>
    <mergeCell ref="S511:S513"/>
    <mergeCell ref="T511:T513"/>
    <mergeCell ref="U511:U513"/>
    <mergeCell ref="V511:V513"/>
    <mergeCell ref="W511:W513"/>
    <mergeCell ref="P508:P510"/>
    <mergeCell ref="Q508:Q510"/>
    <mergeCell ref="R508:R510"/>
    <mergeCell ref="T508:T510"/>
    <mergeCell ref="C506:C507"/>
    <mergeCell ref="D506:D507"/>
    <mergeCell ref="E506:E507"/>
    <mergeCell ref="F506:F507"/>
    <mergeCell ref="G506:G507"/>
    <mergeCell ref="H506:H507"/>
    <mergeCell ref="I506:I507"/>
    <mergeCell ref="J506:J507"/>
    <mergeCell ref="K506:K507"/>
    <mergeCell ref="M506:M507"/>
    <mergeCell ref="N506:N507"/>
    <mergeCell ref="Q463:Q465"/>
    <mergeCell ref="R463:R465"/>
    <mergeCell ref="S463:S465"/>
    <mergeCell ref="T463:T465"/>
    <mergeCell ref="U463:U465"/>
    <mergeCell ref="V463:V465"/>
    <mergeCell ref="W463:W465"/>
    <mergeCell ref="D466:D468"/>
    <mergeCell ref="E466:E468"/>
    <mergeCell ref="O466:O468"/>
    <mergeCell ref="P466:P468"/>
    <mergeCell ref="Q466:Q468"/>
    <mergeCell ref="R466:R468"/>
    <mergeCell ref="S466:S468"/>
    <mergeCell ref="T466:T468"/>
    <mergeCell ref="U466:U468"/>
    <mergeCell ref="V466:V468"/>
    <mergeCell ref="W466:W468"/>
    <mergeCell ref="V475:V477"/>
    <mergeCell ref="W475:W477"/>
    <mergeCell ref="X475:X477"/>
    <mergeCell ref="B463:B465"/>
    <mergeCell ref="C463:C465"/>
    <mergeCell ref="D463:D465"/>
    <mergeCell ref="E463:E465"/>
    <mergeCell ref="O463:O465"/>
    <mergeCell ref="V460:V462"/>
    <mergeCell ref="W460:W462"/>
    <mergeCell ref="O427:O429"/>
    <mergeCell ref="P165:P167"/>
    <mergeCell ref="Q165:Q167"/>
    <mergeCell ref="R165:R167"/>
    <mergeCell ref="S165:S167"/>
    <mergeCell ref="T165:T167"/>
    <mergeCell ref="U165:U167"/>
    <mergeCell ref="V165:V167"/>
    <mergeCell ref="W165:W167"/>
    <mergeCell ref="U445:U447"/>
    <mergeCell ref="P442:P444"/>
    <mergeCell ref="V430:V432"/>
    <mergeCell ref="X463:X465"/>
    <mergeCell ref="B466:B468"/>
    <mergeCell ref="C466:C468"/>
    <mergeCell ref="X466:X468"/>
    <mergeCell ref="B457:B459"/>
    <mergeCell ref="C457:C459"/>
    <mergeCell ref="D457:D459"/>
    <mergeCell ref="E457:E459"/>
    <mergeCell ref="B475:B477"/>
    <mergeCell ref="C475:C477"/>
    <mergeCell ref="D475:D477"/>
    <mergeCell ref="E475:E477"/>
    <mergeCell ref="O475:O477"/>
    <mergeCell ref="P475:P477"/>
    <mergeCell ref="Q475:Q477"/>
    <mergeCell ref="R475:R477"/>
    <mergeCell ref="S475:S477"/>
    <mergeCell ref="O457:O459"/>
    <mergeCell ref="P457:P459"/>
    <mergeCell ref="Q457:Q459"/>
    <mergeCell ref="R457:R459"/>
    <mergeCell ref="S457:S459"/>
    <mergeCell ref="B451:B453"/>
    <mergeCell ref="C451:C453"/>
    <mergeCell ref="D451:D453"/>
    <mergeCell ref="E451:E453"/>
    <mergeCell ref="O451:O453"/>
    <mergeCell ref="P451:P453"/>
    <mergeCell ref="Q451:Q453"/>
    <mergeCell ref="R451:R453"/>
    <mergeCell ref="S451:S453"/>
    <mergeCell ref="P454:P456"/>
    <mergeCell ref="Q454:Q456"/>
    <mergeCell ref="R454:R456"/>
    <mergeCell ref="S454:S456"/>
    <mergeCell ref="P463:P465"/>
    <mergeCell ref="E460:E462"/>
    <mergeCell ref="O460:O462"/>
    <mergeCell ref="P460:P462"/>
    <mergeCell ref="Q460:Q462"/>
    <mergeCell ref="R460:R462"/>
    <mergeCell ref="S460:S462"/>
    <mergeCell ref="T384:T386"/>
    <mergeCell ref="U384:U386"/>
    <mergeCell ref="B393:B395"/>
    <mergeCell ref="E399:E401"/>
    <mergeCell ref="O399:O401"/>
    <mergeCell ref="P399:P401"/>
    <mergeCell ref="Q399:Q401"/>
    <mergeCell ref="R399:R401"/>
    <mergeCell ref="T457:T459"/>
    <mergeCell ref="U457:U459"/>
    <mergeCell ref="B342:B344"/>
    <mergeCell ref="S399:S401"/>
    <mergeCell ref="T399:T401"/>
    <mergeCell ref="U399:U401"/>
    <mergeCell ref="B402:B404"/>
    <mergeCell ref="C402:C404"/>
    <mergeCell ref="D402:D404"/>
    <mergeCell ref="E402:E404"/>
    <mergeCell ref="O402:O404"/>
    <mergeCell ref="P402:P404"/>
    <mergeCell ref="Q402:Q404"/>
    <mergeCell ref="R402:R404"/>
    <mergeCell ref="S402:S404"/>
    <mergeCell ref="T402:T404"/>
    <mergeCell ref="U402:U404"/>
    <mergeCell ref="C427:C429"/>
    <mergeCell ref="D427:D429"/>
    <mergeCell ref="B405:B407"/>
    <mergeCell ref="C405:C407"/>
    <mergeCell ref="B366:B368"/>
    <mergeCell ref="C366:C368"/>
    <mergeCell ref="D366:D368"/>
    <mergeCell ref="D399:D401"/>
    <mergeCell ref="V399:V401"/>
    <mergeCell ref="W399:W401"/>
    <mergeCell ref="X399:X401"/>
    <mergeCell ref="X384:X386"/>
    <mergeCell ref="B387:B389"/>
    <mergeCell ref="C387:C389"/>
    <mergeCell ref="D387:D389"/>
    <mergeCell ref="E387:E389"/>
    <mergeCell ref="O387:O389"/>
    <mergeCell ref="P387:P389"/>
    <mergeCell ref="Q387:Q389"/>
    <mergeCell ref="R387:R389"/>
    <mergeCell ref="S387:S389"/>
    <mergeCell ref="T387:T389"/>
    <mergeCell ref="U387:U389"/>
    <mergeCell ref="V387:V389"/>
    <mergeCell ref="W387:W389"/>
    <mergeCell ref="X387:X389"/>
    <mergeCell ref="B390:B392"/>
    <mergeCell ref="C390:C392"/>
    <mergeCell ref="D390:D392"/>
    <mergeCell ref="E390:E392"/>
    <mergeCell ref="O390:O392"/>
    <mergeCell ref="P390:P392"/>
    <mergeCell ref="V390:V392"/>
    <mergeCell ref="W390:W392"/>
    <mergeCell ref="X390:X392"/>
    <mergeCell ref="E384:E386"/>
    <mergeCell ref="Q384:Q386"/>
    <mergeCell ref="R384:R386"/>
    <mergeCell ref="S384:S386"/>
    <mergeCell ref="D405:D407"/>
    <mergeCell ref="E405:E407"/>
    <mergeCell ref="O405:O407"/>
    <mergeCell ref="P405:P407"/>
    <mergeCell ref="Q405:Q407"/>
    <mergeCell ref="R405:R407"/>
    <mergeCell ref="S405:S407"/>
    <mergeCell ref="T405:T407"/>
    <mergeCell ref="U405:U407"/>
    <mergeCell ref="V405:V407"/>
    <mergeCell ref="W405:W407"/>
    <mergeCell ref="X405:X407"/>
    <mergeCell ref="V402:V404"/>
    <mergeCell ref="W402:W404"/>
    <mergeCell ref="X402:X404"/>
    <mergeCell ref="X393:X395"/>
    <mergeCell ref="B396:B398"/>
    <mergeCell ref="C396:C398"/>
    <mergeCell ref="D396:D398"/>
    <mergeCell ref="E396:E398"/>
    <mergeCell ref="O396:O398"/>
    <mergeCell ref="P396:P398"/>
    <mergeCell ref="Q396:Q398"/>
    <mergeCell ref="R396:R398"/>
    <mergeCell ref="S396:S398"/>
    <mergeCell ref="T396:T398"/>
    <mergeCell ref="U396:U398"/>
    <mergeCell ref="V396:V398"/>
    <mergeCell ref="W396:W398"/>
    <mergeCell ref="X396:X398"/>
    <mergeCell ref="B399:B401"/>
    <mergeCell ref="C399:C401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7" manualBreakCount="17">
    <brk id="41" max="23" man="1"/>
    <brk id="76" max="23" man="1"/>
    <brk id="104" max="23" man="1"/>
    <brk id="133" max="23" man="1"/>
    <brk id="164" max="23" man="1"/>
    <brk id="194" max="23" man="1"/>
    <brk id="222" max="23" man="1"/>
    <brk id="257" max="23" man="1"/>
    <brk id="280" max="23" man="1"/>
    <brk id="311" max="23" man="1"/>
    <brk id="340" max="23" man="1"/>
    <brk id="368" max="23" man="1"/>
    <brk id="397" max="23" man="1"/>
    <brk id="428" max="23" man="1"/>
    <brk id="456" max="23" man="1"/>
    <brk id="484" max="23" man="1"/>
    <brk id="50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89" t="s">
        <v>119</v>
      </c>
      <c r="B2" s="286">
        <v>2020</v>
      </c>
      <c r="C2" s="286">
        <v>2026</v>
      </c>
      <c r="D2" s="289" t="s">
        <v>115</v>
      </c>
      <c r="E2" s="145" t="s">
        <v>36</v>
      </c>
      <c r="F2" s="156">
        <f t="shared" ref="F2" si="0">F3+F4</f>
        <v>87250</v>
      </c>
      <c r="G2" s="144"/>
      <c r="H2" s="144"/>
      <c r="I2" s="144"/>
    </row>
    <row r="3" spans="1:9" ht="78.599999999999994" customHeight="1">
      <c r="A3" s="290"/>
      <c r="B3" s="287"/>
      <c r="C3" s="287"/>
      <c r="D3" s="290"/>
      <c r="E3" s="145" t="s">
        <v>41</v>
      </c>
      <c r="F3" s="156">
        <v>87250</v>
      </c>
      <c r="G3" s="286" t="s">
        <v>103</v>
      </c>
      <c r="H3" s="286" t="s">
        <v>102</v>
      </c>
      <c r="I3" s="286">
        <v>7</v>
      </c>
    </row>
    <row r="4" spans="1:9" ht="48" customHeight="1">
      <c r="A4" s="291"/>
      <c r="B4" s="288"/>
      <c r="C4" s="288"/>
      <c r="D4" s="291"/>
      <c r="E4" s="145" t="s">
        <v>42</v>
      </c>
      <c r="F4" s="156">
        <v>0</v>
      </c>
      <c r="G4" s="288"/>
      <c r="H4" s="288"/>
      <c r="I4" s="288"/>
    </row>
    <row r="5" spans="1:9" ht="32.450000000000003" customHeight="1">
      <c r="A5" s="289" t="s">
        <v>62</v>
      </c>
      <c r="B5" s="286">
        <v>2020</v>
      </c>
      <c r="C5" s="286">
        <v>2026</v>
      </c>
      <c r="D5" s="289" t="s">
        <v>115</v>
      </c>
      <c r="E5" s="145" t="s">
        <v>36</v>
      </c>
      <c r="F5" s="156">
        <f t="shared" ref="F5" si="1">F6+F7</f>
        <v>4282791.66</v>
      </c>
      <c r="G5" s="286" t="s">
        <v>85</v>
      </c>
      <c r="H5" s="286" t="s">
        <v>84</v>
      </c>
      <c r="I5" s="286">
        <v>1</v>
      </c>
    </row>
    <row r="6" spans="1:9" ht="32.450000000000003" customHeight="1">
      <c r="A6" s="290"/>
      <c r="B6" s="287"/>
      <c r="C6" s="287"/>
      <c r="D6" s="290"/>
      <c r="E6" s="145" t="s">
        <v>41</v>
      </c>
      <c r="F6" s="156">
        <v>4282791.66</v>
      </c>
      <c r="G6" s="287"/>
      <c r="H6" s="287"/>
      <c r="I6" s="287"/>
    </row>
    <row r="7" spans="1:9" ht="46.15" customHeight="1">
      <c r="A7" s="291"/>
      <c r="B7" s="288"/>
      <c r="C7" s="288"/>
      <c r="D7" s="291"/>
      <c r="E7" s="145" t="s">
        <v>42</v>
      </c>
      <c r="F7" s="156">
        <v>0</v>
      </c>
      <c r="G7" s="288"/>
      <c r="H7" s="288"/>
      <c r="I7" s="288"/>
    </row>
    <row r="8" spans="1:9" ht="31.5">
      <c r="A8" s="289" t="s">
        <v>64</v>
      </c>
      <c r="B8" s="286">
        <v>2020</v>
      </c>
      <c r="C8" s="286">
        <v>2026</v>
      </c>
      <c r="D8" s="289" t="s">
        <v>115</v>
      </c>
      <c r="E8" s="145" t="s">
        <v>36</v>
      </c>
      <c r="F8" s="156">
        <f t="shared" ref="F8" si="2">F9+F10</f>
        <v>8775445</v>
      </c>
      <c r="G8" s="314" t="s">
        <v>104</v>
      </c>
      <c r="H8" s="314" t="s">
        <v>84</v>
      </c>
      <c r="I8" s="292">
        <v>650</v>
      </c>
    </row>
    <row r="9" spans="1:9" ht="76.150000000000006" customHeight="1">
      <c r="A9" s="357"/>
      <c r="B9" s="302"/>
      <c r="C9" s="302"/>
      <c r="D9" s="290"/>
      <c r="E9" s="145" t="s">
        <v>41</v>
      </c>
      <c r="F9" s="156">
        <v>8775445</v>
      </c>
      <c r="G9" s="315"/>
      <c r="H9" s="317"/>
      <c r="I9" s="293"/>
    </row>
    <row r="10" spans="1:9" ht="49.9" customHeight="1">
      <c r="A10" s="358"/>
      <c r="B10" s="303"/>
      <c r="C10" s="303"/>
      <c r="D10" s="291"/>
      <c r="E10" s="145" t="s">
        <v>42</v>
      </c>
      <c r="F10" s="156">
        <v>0</v>
      </c>
      <c r="G10" s="316"/>
      <c r="H10" s="318"/>
      <c r="I10" s="294"/>
    </row>
    <row r="11" spans="1:9" ht="37.15" customHeight="1">
      <c r="A11" s="289" t="s">
        <v>149</v>
      </c>
      <c r="B11" s="286">
        <v>2020</v>
      </c>
      <c r="C11" s="286">
        <v>2026</v>
      </c>
      <c r="D11" s="289" t="s">
        <v>115</v>
      </c>
      <c r="E11" s="145" t="s">
        <v>36</v>
      </c>
      <c r="F11" s="156">
        <f t="shared" ref="F11" si="3">F12+F13</f>
        <v>40827.519999999997</v>
      </c>
      <c r="G11" s="314" t="s">
        <v>150</v>
      </c>
      <c r="H11" s="314" t="s">
        <v>84</v>
      </c>
      <c r="I11" s="292"/>
    </row>
    <row r="12" spans="1:9" ht="65.45" customHeight="1">
      <c r="A12" s="357"/>
      <c r="B12" s="302"/>
      <c r="C12" s="302"/>
      <c r="D12" s="290"/>
      <c r="E12" s="145" t="s">
        <v>41</v>
      </c>
      <c r="F12" s="156">
        <v>40827.519999999997</v>
      </c>
      <c r="G12" s="315"/>
      <c r="H12" s="317"/>
      <c r="I12" s="293"/>
    </row>
    <row r="13" spans="1:9" ht="52.9" customHeight="1">
      <c r="A13" s="358"/>
      <c r="B13" s="303"/>
      <c r="C13" s="303"/>
      <c r="D13" s="291"/>
      <c r="E13" s="145" t="s">
        <v>42</v>
      </c>
      <c r="F13" s="156">
        <v>0</v>
      </c>
      <c r="G13" s="316"/>
      <c r="H13" s="318"/>
      <c r="I13" s="294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2024-03-12T08:43:35Z</dcterms:modified>
</cp:coreProperties>
</file>